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24615" windowHeight="12975"/>
  </bookViews>
  <sheets>
    <sheet name="Rekapitulace stavby" sheetId="1" r:id="rId1"/>
    <sheet name="01 - SO 01 Atletická dráha" sheetId="2" r:id="rId2"/>
    <sheet name="02 - SO.02 Fotbalové hřiště" sheetId="3" r:id="rId3"/>
    <sheet name="03 - SO.03 Streetballové ..." sheetId="4" r:id="rId4"/>
    <sheet name="04 - SO 04 Areálové oplocení" sheetId="5" r:id="rId5"/>
    <sheet name="06 - SO 06 Zelená stěna" sheetId="6" r:id="rId6"/>
  </sheets>
  <definedNames>
    <definedName name="_xlnm._FilterDatabase" localSheetId="1" hidden="1">'01 - SO 01 Atletická dráha'!$C$133:$K$494</definedName>
    <definedName name="_xlnm._FilterDatabase" localSheetId="2" hidden="1">'02 - SO.02 Fotbalové hřiště'!$C$120:$K$190</definedName>
    <definedName name="_xlnm._FilterDatabase" localSheetId="3" hidden="1">'03 - SO.03 Streetballové ...'!$C$124:$K$272</definedName>
    <definedName name="_xlnm._FilterDatabase" localSheetId="4" hidden="1">'04 - SO 04 Areálové oplocení'!$C$122:$K$246</definedName>
    <definedName name="_xlnm._FilterDatabase" localSheetId="5" hidden="1">'06 - SO 06 Zelená stěna'!$C$120:$K$149</definedName>
    <definedName name="_xlnm.Print_Titles" localSheetId="1">'01 - SO 01 Atletická dráha'!$133:$133</definedName>
    <definedName name="_xlnm.Print_Titles" localSheetId="2">'02 - SO.02 Fotbalové hřiště'!$120:$120</definedName>
    <definedName name="_xlnm.Print_Titles" localSheetId="3">'03 - SO.03 Streetballové ...'!$124:$124</definedName>
    <definedName name="_xlnm.Print_Titles" localSheetId="4">'04 - SO 04 Areálové oplocení'!$122:$122</definedName>
    <definedName name="_xlnm.Print_Titles" localSheetId="5">'06 - SO 06 Zelená stěna'!$120:$120</definedName>
    <definedName name="_xlnm.Print_Titles" localSheetId="0">'Rekapitulace stavby'!$92:$92</definedName>
    <definedName name="_xlnm.Print_Area" localSheetId="1">'01 - SO 01 Atletická dráha'!$C$4:$J$76,'01 - SO 01 Atletická dráha'!$C$82:$J$115,'01 - SO 01 Atletická dráha'!$C$121:$K$494</definedName>
    <definedName name="_xlnm.Print_Area" localSheetId="2">'02 - SO.02 Fotbalové hřiště'!$C$4:$J$76,'02 - SO.02 Fotbalové hřiště'!$C$82:$J$102,'02 - SO.02 Fotbalové hřiště'!$C$108:$K$190</definedName>
    <definedName name="_xlnm.Print_Area" localSheetId="3">'03 - SO.03 Streetballové ...'!$C$4:$J$76,'03 - SO.03 Streetballové ...'!$C$82:$J$106,'03 - SO.03 Streetballové ...'!$C$112:$K$272</definedName>
    <definedName name="_xlnm.Print_Area" localSheetId="4">'04 - SO 04 Areálové oplocení'!$C$4:$J$76,'04 - SO 04 Areálové oplocení'!$C$82:$J$104,'04 - SO 04 Areálové oplocení'!$C$110:$K$246</definedName>
    <definedName name="_xlnm.Print_Area" localSheetId="5">'06 - SO 06 Zelená stěna'!$C$4:$J$76,'06 - SO 06 Zelená stěna'!$C$82:$J$102,'06 - SO 06 Zelená stěna'!$C$108:$K$149</definedName>
    <definedName name="_xlnm.Print_Area" localSheetId="0">'Rekapitulace stavby'!$D$4:$AO$76,'Rekapitulace stavby'!$C$82:$AQ$100</definedName>
  </definedNames>
  <calcPr calcId="125725"/>
</workbook>
</file>

<file path=xl/calcChain.xml><?xml version="1.0" encoding="utf-8"?>
<calcChain xmlns="http://schemas.openxmlformats.org/spreadsheetml/2006/main">
  <c r="J37" i="6"/>
  <c r="J36"/>
  <c r="AY99" i="1"/>
  <c r="J35" i="6"/>
  <c r="AX99" i="1"/>
  <c r="BI149" i="6"/>
  <c r="BH149"/>
  <c r="BG149"/>
  <c r="BF149"/>
  <c r="T149"/>
  <c r="T148" s="1"/>
  <c r="R149"/>
  <c r="R148" s="1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T139" s="1"/>
  <c r="R140"/>
  <c r="R139" s="1"/>
  <c r="P140"/>
  <c r="P139" s="1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 s="1"/>
  <c r="J23"/>
  <c r="J18"/>
  <c r="E18"/>
  <c r="F118" s="1"/>
  <c r="J17"/>
  <c r="J12"/>
  <c r="J115"/>
  <c r="E7"/>
  <c r="E111"/>
  <c r="J37" i="5"/>
  <c r="J36"/>
  <c r="AY98" i="1" s="1"/>
  <c r="J35" i="5"/>
  <c r="AX98" i="1"/>
  <c r="BI246" i="5"/>
  <c r="BH246"/>
  <c r="BG246"/>
  <c r="BF246"/>
  <c r="T246"/>
  <c r="T245" s="1"/>
  <c r="R246"/>
  <c r="R245" s="1"/>
  <c r="P246"/>
  <c r="P245" s="1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T210" s="1"/>
  <c r="R211"/>
  <c r="R210" s="1"/>
  <c r="P211"/>
  <c r="P210" s="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 s="1"/>
  <c r="J23"/>
  <c r="J18"/>
  <c r="E18"/>
  <c r="F120" s="1"/>
  <c r="J17"/>
  <c r="J12"/>
  <c r="J117"/>
  <c r="E7"/>
  <c r="E113"/>
  <c r="J37" i="4"/>
  <c r="J36"/>
  <c r="AY97" i="1" s="1"/>
  <c r="J35" i="4"/>
  <c r="AX97" i="1" s="1"/>
  <c r="BI272" i="4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T252"/>
  <c r="R253"/>
  <c r="R252"/>
  <c r="P253"/>
  <c r="P252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7"/>
  <c r="BH157"/>
  <c r="BG157"/>
  <c r="BF157"/>
  <c r="T157"/>
  <c r="R157"/>
  <c r="P157"/>
  <c r="BI152"/>
  <c r="BH152"/>
  <c r="BG152"/>
  <c r="BF152"/>
  <c r="T152"/>
  <c r="R152"/>
  <c r="P152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 s="1"/>
  <c r="J23"/>
  <c r="J18"/>
  <c r="E18"/>
  <c r="F122" s="1"/>
  <c r="J17"/>
  <c r="J12"/>
  <c r="J119"/>
  <c r="E7"/>
  <c r="E85"/>
  <c r="J37" i="3"/>
  <c r="J36"/>
  <c r="AY96" i="1" s="1"/>
  <c r="J35" i="3"/>
  <c r="AX96" i="1" s="1"/>
  <c r="BI190" i="3"/>
  <c r="BH190"/>
  <c r="BG190"/>
  <c r="BF190"/>
  <c r="T190"/>
  <c r="T189" s="1"/>
  <c r="R190"/>
  <c r="R189" s="1"/>
  <c r="P190"/>
  <c r="P189" s="1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 s="1"/>
  <c r="J23"/>
  <c r="J18"/>
  <c r="E18"/>
  <c r="F118" s="1"/>
  <c r="J17"/>
  <c r="J12"/>
  <c r="J115" s="1"/>
  <c r="E7"/>
  <c r="E111"/>
  <c r="J37" i="2"/>
  <c r="J36"/>
  <c r="AY95" i="1" s="1"/>
  <c r="J35" i="2"/>
  <c r="AX95" i="1" s="1"/>
  <c r="BI494" i="2"/>
  <c r="BH494"/>
  <c r="BG494"/>
  <c r="BF494"/>
  <c r="T494"/>
  <c r="T493" s="1"/>
  <c r="R494"/>
  <c r="R493" s="1"/>
  <c r="P494"/>
  <c r="P493" s="1"/>
  <c r="BI492"/>
  <c r="BH492"/>
  <c r="BG492"/>
  <c r="BF492"/>
  <c r="T492"/>
  <c r="T491" s="1"/>
  <c r="R492"/>
  <c r="R491" s="1"/>
  <c r="P492"/>
  <c r="P491" s="1"/>
  <c r="BI490"/>
  <c r="BH490"/>
  <c r="BG490"/>
  <c r="BF490"/>
  <c r="T490"/>
  <c r="T489" s="1"/>
  <c r="R490"/>
  <c r="R489" s="1"/>
  <c r="P490"/>
  <c r="P489" s="1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5"/>
  <c r="BH475"/>
  <c r="BG475"/>
  <c r="BF475"/>
  <c r="T475"/>
  <c r="R475"/>
  <c r="P475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67"/>
  <c r="BH467"/>
  <c r="BG467"/>
  <c r="BF467"/>
  <c r="T467"/>
  <c r="R467"/>
  <c r="P467"/>
  <c r="BI464"/>
  <c r="BH464"/>
  <c r="BG464"/>
  <c r="BF464"/>
  <c r="T464"/>
  <c r="T463" s="1"/>
  <c r="R464"/>
  <c r="R463" s="1"/>
  <c r="P464"/>
  <c r="P463" s="1"/>
  <c r="BI461"/>
  <c r="BH461"/>
  <c r="BG461"/>
  <c r="BF461"/>
  <c r="T461"/>
  <c r="R461"/>
  <c r="P461"/>
  <c r="BI459"/>
  <c r="BH459"/>
  <c r="BG459"/>
  <c r="BF459"/>
  <c r="T459"/>
  <c r="R459"/>
  <c r="P459"/>
  <c r="BI458"/>
  <c r="BH458"/>
  <c r="BG458"/>
  <c r="BF458"/>
  <c r="T458"/>
  <c r="R458"/>
  <c r="P458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9"/>
  <c r="BH419"/>
  <c r="BG419"/>
  <c r="BF419"/>
  <c r="T419"/>
  <c r="R419"/>
  <c r="P419"/>
  <c r="BI417"/>
  <c r="BH417"/>
  <c r="BG417"/>
  <c r="BF417"/>
  <c r="T417"/>
  <c r="R417"/>
  <c r="P417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395"/>
  <c r="BH395"/>
  <c r="BG395"/>
  <c r="BF395"/>
  <c r="T395"/>
  <c r="R395"/>
  <c r="P395"/>
  <c r="BI391"/>
  <c r="BH391"/>
  <c r="BG391"/>
  <c r="BF391"/>
  <c r="T391"/>
  <c r="R391"/>
  <c r="P391"/>
  <c r="BI389"/>
  <c r="BH389"/>
  <c r="BG389"/>
  <c r="BF389"/>
  <c r="T389"/>
  <c r="R389"/>
  <c r="P389"/>
  <c r="BI382"/>
  <c r="BH382"/>
  <c r="BG382"/>
  <c r="BF382"/>
  <c r="T382"/>
  <c r="R382"/>
  <c r="P382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0"/>
  <c r="BH360"/>
  <c r="BG360"/>
  <c r="BF360"/>
  <c r="T360"/>
  <c r="R360"/>
  <c r="P360"/>
  <c r="BI359"/>
  <c r="BH359"/>
  <c r="BG359"/>
  <c r="BF359"/>
  <c r="T359"/>
  <c r="R359"/>
  <c r="P359"/>
  <c r="BI348"/>
  <c r="BH348"/>
  <c r="BG348"/>
  <c r="BF348"/>
  <c r="T348"/>
  <c r="R348"/>
  <c r="P348"/>
  <c r="BI344"/>
  <c r="BH344"/>
  <c r="BG344"/>
  <c r="BF344"/>
  <c r="T344"/>
  <c r="R344"/>
  <c r="P344"/>
  <c r="BI333"/>
  <c r="BH333"/>
  <c r="BG333"/>
  <c r="BF333"/>
  <c r="T333"/>
  <c r="R333"/>
  <c r="P333"/>
  <c r="BI328"/>
  <c r="BH328"/>
  <c r="BG328"/>
  <c r="BF328"/>
  <c r="T328"/>
  <c r="T327"/>
  <c r="R328"/>
  <c r="R327" s="1"/>
  <c r="P328"/>
  <c r="P327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2"/>
  <c r="BH312"/>
  <c r="BG312"/>
  <c r="BF312"/>
  <c r="T312"/>
  <c r="R312"/>
  <c r="P312"/>
  <c r="BI311"/>
  <c r="BH311"/>
  <c r="BG311"/>
  <c r="BF311"/>
  <c r="T311"/>
  <c r="R311"/>
  <c r="P311"/>
  <c r="BI306"/>
  <c r="BH306"/>
  <c r="BG306"/>
  <c r="BF306"/>
  <c r="T306"/>
  <c r="R306"/>
  <c r="P306"/>
  <c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77"/>
  <c r="BH277"/>
  <c r="BG277"/>
  <c r="BF277"/>
  <c r="T277"/>
  <c r="R277"/>
  <c r="P277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55"/>
  <c r="BH255"/>
  <c r="BG255"/>
  <c r="BF255"/>
  <c r="T255"/>
  <c r="R255"/>
  <c r="P255"/>
  <c r="BI247"/>
  <c r="BH247"/>
  <c r="BG247"/>
  <c r="BF247"/>
  <c r="T247"/>
  <c r="R247"/>
  <c r="P247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79"/>
  <c r="BH179"/>
  <c r="BG179"/>
  <c r="BF179"/>
  <c r="T179"/>
  <c r="R179"/>
  <c r="P179"/>
  <c r="BI176"/>
  <c r="BH176"/>
  <c r="BG176"/>
  <c r="BF176"/>
  <c r="T176"/>
  <c r="R176"/>
  <c r="P176"/>
  <c r="BI163"/>
  <c r="BH163"/>
  <c r="BG163"/>
  <c r="BF163"/>
  <c r="T163"/>
  <c r="R163"/>
  <c r="P163"/>
  <c r="BI161"/>
  <c r="BH161"/>
  <c r="BG161"/>
  <c r="BF161"/>
  <c r="T161"/>
  <c r="R161"/>
  <c r="P161"/>
  <c r="BI152"/>
  <c r="BH152"/>
  <c r="BG152"/>
  <c r="BF152"/>
  <c r="T152"/>
  <c r="R152"/>
  <c r="P152"/>
  <c r="BI151"/>
  <c r="BH151"/>
  <c r="BG151"/>
  <c r="BF151"/>
  <c r="T151"/>
  <c r="R151"/>
  <c r="P151"/>
  <c r="BI137"/>
  <c r="BH137"/>
  <c r="BG137"/>
  <c r="BF137"/>
  <c r="T137"/>
  <c r="R137"/>
  <c r="P137"/>
  <c r="J130"/>
  <c r="F130"/>
  <c r="F128"/>
  <c r="E126"/>
  <c r="J91"/>
  <c r="F91"/>
  <c r="F89"/>
  <c r="E87"/>
  <c r="J24"/>
  <c r="E24"/>
  <c r="J131" s="1"/>
  <c r="J23"/>
  <c r="J18"/>
  <c r="E18"/>
  <c r="F131" s="1"/>
  <c r="J17"/>
  <c r="J12"/>
  <c r="J128"/>
  <c r="E7"/>
  <c r="E124"/>
  <c r="L90" i="1"/>
  <c r="AM90"/>
  <c r="AM89"/>
  <c r="L89"/>
  <c r="AM87"/>
  <c r="L87"/>
  <c r="L85"/>
  <c r="L84"/>
  <c r="J149" i="6"/>
  <c r="J147"/>
  <c r="BK146"/>
  <c r="J146"/>
  <c r="J145"/>
  <c r="BK144"/>
  <c r="J144"/>
  <c r="BK143"/>
  <c r="J143"/>
  <c r="BK140"/>
  <c r="J140"/>
  <c r="BK136"/>
  <c r="J136"/>
  <c r="BK134"/>
  <c r="J134"/>
  <c r="J130"/>
  <c r="J126"/>
  <c r="J124"/>
  <c r="J244" i="5"/>
  <c r="BK241"/>
  <c r="BK237"/>
  <c r="BK234"/>
  <c r="J228"/>
  <c r="BK225"/>
  <c r="J221"/>
  <c r="BK220"/>
  <c r="J218"/>
  <c r="J216"/>
  <c r="BK214"/>
  <c r="BK209"/>
  <c r="BK208"/>
  <c r="J203"/>
  <c r="BK201"/>
  <c r="J196"/>
  <c r="J177"/>
  <c r="J174"/>
  <c r="J172"/>
  <c r="BK161"/>
  <c r="BK126"/>
  <c r="J272" i="4"/>
  <c r="BK267"/>
  <c r="J256"/>
  <c r="BK253"/>
  <c r="J244"/>
  <c r="BK242"/>
  <c r="BK240"/>
  <c r="J232"/>
  <c r="J230"/>
  <c r="BK227"/>
  <c r="BK220"/>
  <c r="J216"/>
  <c r="J215"/>
  <c r="BK211"/>
  <c r="BK209"/>
  <c r="BK194"/>
  <c r="BK191"/>
  <c r="BK187"/>
  <c r="BK180"/>
  <c r="J177"/>
  <c r="J175"/>
  <c r="BK149" i="6"/>
  <c r="BK145"/>
  <c r="J246" i="5"/>
  <c r="BK244"/>
  <c r="BK243"/>
  <c r="J241"/>
  <c r="BK240"/>
  <c r="J237"/>
  <c r="BK236"/>
  <c r="J232"/>
  <c r="BK228"/>
  <c r="J225"/>
  <c r="BK222"/>
  <c r="BK218"/>
  <c r="J214"/>
  <c r="BK211"/>
  <c r="J209"/>
  <c r="J206"/>
  <c r="J202"/>
  <c r="J199"/>
  <c r="BK177"/>
  <c r="BK172"/>
  <c r="J170"/>
  <c r="J165"/>
  <c r="J161"/>
  <c r="BK157"/>
  <c r="J155"/>
  <c r="J128"/>
  <c r="J126"/>
  <c r="BK272" i="4"/>
  <c r="J267"/>
  <c r="BK262"/>
  <c r="BK260"/>
  <c r="BK256"/>
  <c r="BK248"/>
  <c r="J242"/>
  <c r="J240"/>
  <c r="J236"/>
  <c r="BK233"/>
  <c r="BK231"/>
  <c r="J228"/>
  <c r="J227"/>
  <c r="J225"/>
  <c r="J220"/>
  <c r="BK217"/>
  <c r="J211"/>
  <c r="BK204"/>
  <c r="J199"/>
  <c r="J194"/>
  <c r="BK188"/>
  <c r="J187"/>
  <c r="BK185"/>
  <c r="J180"/>
  <c r="BK177"/>
  <c r="BK173"/>
  <c r="J171"/>
  <c r="J169"/>
  <c r="BK167"/>
  <c r="J167"/>
  <c r="J163"/>
  <c r="BK157"/>
  <c r="J140"/>
  <c r="BK134"/>
  <c r="J188" i="3"/>
  <c r="J187"/>
  <c r="J181"/>
  <c r="BK179"/>
  <c r="BK175"/>
  <c r="BK173"/>
  <c r="J169"/>
  <c r="J168"/>
  <c r="J160"/>
  <c r="BK159"/>
  <c r="BK157"/>
  <c r="J155"/>
  <c r="J149"/>
  <c r="J139"/>
  <c r="BK135"/>
  <c r="J130"/>
  <c r="BK124"/>
  <c r="BK486" i="2"/>
  <c r="J481"/>
  <c r="J479"/>
  <c r="BK472"/>
  <c r="BK471"/>
  <c r="J464"/>
  <c r="J461"/>
  <c r="J459"/>
  <c r="J458"/>
  <c r="J454"/>
  <c r="J451"/>
  <c r="BK450"/>
  <c r="J448"/>
  <c r="BK447"/>
  <c r="J445"/>
  <c r="J435"/>
  <c r="J432"/>
  <c r="BK429"/>
  <c r="J423"/>
  <c r="J417"/>
  <c r="BK416"/>
  <c r="BK413"/>
  <c r="BK410"/>
  <c r="BK391"/>
  <c r="J389"/>
  <c r="J382"/>
  <c r="J375"/>
  <c r="J370"/>
  <c r="BK368"/>
  <c r="J360"/>
  <c r="J359"/>
  <c r="J344"/>
  <c r="J333"/>
  <c r="J328"/>
  <c r="BK326"/>
  <c r="J323"/>
  <c r="J311"/>
  <c r="J299"/>
  <c r="J295"/>
  <c r="BK277"/>
  <c r="BK270"/>
  <c r="BK266"/>
  <c r="BK264"/>
  <c r="BK255"/>
  <c r="J247"/>
  <c r="BK228"/>
  <c r="J222"/>
  <c r="J216"/>
  <c r="BK194"/>
  <c r="J190"/>
  <c r="BK179"/>
  <c r="J161"/>
  <c r="BK152"/>
  <c r="BK126" i="6"/>
  <c r="BK124"/>
  <c r="BK152" i="4"/>
  <c r="J145"/>
  <c r="J134"/>
  <c r="J128"/>
  <c r="BK188" i="3"/>
  <c r="BK187"/>
  <c r="J184"/>
  <c r="J179"/>
  <c r="J177"/>
  <c r="J175"/>
  <c r="J171"/>
  <c r="J162"/>
  <c r="J159"/>
  <c r="BK142"/>
  <c r="BK139"/>
  <c r="BK132"/>
  <c r="J124"/>
  <c r="BK494" i="2"/>
  <c r="J494"/>
  <c r="J492"/>
  <c r="J490"/>
  <c r="BK488"/>
  <c r="BK487"/>
  <c r="J486"/>
  <c r="J485"/>
  <c r="J484"/>
  <c r="BK479"/>
  <c r="J475"/>
  <c r="BK473"/>
  <c r="J472"/>
  <c r="BK467"/>
  <c r="BK454"/>
  <c r="J453"/>
  <c r="BK449"/>
  <c r="J447"/>
  <c r="BK446"/>
  <c r="J443"/>
  <c r="BK441"/>
  <c r="J438"/>
  <c r="BK435"/>
  <c r="BK432"/>
  <c r="BK426"/>
  <c r="J426"/>
  <c r="BK423"/>
  <c r="J420"/>
  <c r="BK419"/>
  <c r="BK417"/>
  <c r="J407"/>
  <c r="J395"/>
  <c r="BK382"/>
  <c r="J377"/>
  <c r="BK375"/>
  <c r="J373"/>
  <c r="BK367"/>
  <c r="J366"/>
  <c r="BK360"/>
  <c r="BK348"/>
  <c r="BK328"/>
  <c r="BK320"/>
  <c r="J312"/>
  <c r="J306"/>
  <c r="BK295"/>
  <c r="BK290"/>
  <c r="J277"/>
  <c r="J275"/>
  <c r="J264"/>
  <c r="J255"/>
  <c r="BK247"/>
  <c r="BK226"/>
  <c r="J220"/>
  <c r="BK198"/>
  <c r="J192"/>
  <c r="BK190"/>
  <c r="J179"/>
  <c r="BK176"/>
  <c r="J176"/>
  <c r="BK163"/>
  <c r="J163"/>
  <c r="J152"/>
  <c r="J151"/>
  <c r="BK137"/>
  <c r="BK147" i="6"/>
  <c r="BK130"/>
  <c r="BK246" i="5"/>
  <c r="J243"/>
  <c r="J240"/>
  <c r="J236"/>
  <c r="J234"/>
  <c r="BK232"/>
  <c r="J222"/>
  <c r="BK221"/>
  <c r="J220"/>
  <c r="BK216"/>
  <c r="J211"/>
  <c r="J208"/>
  <c r="BK206"/>
  <c r="BK203"/>
  <c r="BK202"/>
  <c r="J201"/>
  <c r="BK199"/>
  <c r="BK196"/>
  <c r="BK174"/>
  <c r="BK170"/>
  <c r="BK165"/>
  <c r="J157"/>
  <c r="BK155"/>
  <c r="BK128"/>
  <c r="J262" i="4"/>
  <c r="J260"/>
  <c r="J253"/>
  <c r="J248"/>
  <c r="BK244"/>
  <c r="BK236"/>
  <c r="J233"/>
  <c r="BK232"/>
  <c r="J231"/>
  <c r="BK230"/>
  <c r="BK228"/>
  <c r="BK225"/>
  <c r="J217"/>
  <c r="BK216"/>
  <c r="BK215"/>
  <c r="J209"/>
  <c r="J204"/>
  <c r="BK199"/>
  <c r="J191"/>
  <c r="J188"/>
  <c r="J185"/>
  <c r="BK175"/>
  <c r="J173"/>
  <c r="BK171"/>
  <c r="BK169"/>
  <c r="BK163"/>
  <c r="J157"/>
  <c r="J152"/>
  <c r="BK145"/>
  <c r="BK140"/>
  <c r="BK128"/>
  <c r="BK190" i="3"/>
  <c r="J190"/>
  <c r="BK184"/>
  <c r="BK181"/>
  <c r="BK177"/>
  <c r="J173"/>
  <c r="BK171"/>
  <c r="BK169"/>
  <c r="BK168"/>
  <c r="BK162"/>
  <c r="BK160"/>
  <c r="J157"/>
  <c r="BK155"/>
  <c r="BK149"/>
  <c r="J142"/>
  <c r="J135"/>
  <c r="J132"/>
  <c r="BK130"/>
  <c r="BK492" i="2"/>
  <c r="BK490"/>
  <c r="J488"/>
  <c r="J487"/>
  <c r="BK485"/>
  <c r="BK484"/>
  <c r="BK481"/>
  <c r="BK475"/>
  <c r="J473"/>
  <c r="J471"/>
  <c r="J467"/>
  <c r="BK464"/>
  <c r="BK461"/>
  <c r="BK459"/>
  <c r="BK458"/>
  <c r="BK453"/>
  <c r="BK451"/>
  <c r="J450"/>
  <c r="J449"/>
  <c r="BK448"/>
  <c r="J446"/>
  <c r="BK445"/>
  <c r="BK443"/>
  <c r="J441"/>
  <c r="BK438"/>
  <c r="J429"/>
  <c r="BK420"/>
  <c r="J419"/>
  <c r="J416"/>
  <c r="J413"/>
  <c r="J410"/>
  <c r="BK407"/>
  <c r="BK395"/>
  <c r="J391"/>
  <c r="BK389"/>
  <c r="BK377"/>
  <c r="BK373"/>
  <c r="BK370"/>
  <c r="J368"/>
  <c r="J367"/>
  <c r="BK366"/>
  <c r="BK359"/>
  <c r="J348"/>
  <c r="BK344"/>
  <c r="BK333"/>
  <c r="J326"/>
  <c r="BK323"/>
  <c r="J320"/>
  <c r="BK312"/>
  <c r="BK311"/>
  <c r="BK306"/>
  <c r="BK299"/>
  <c r="J290"/>
  <c r="BK275"/>
  <c r="J270"/>
  <c r="J266"/>
  <c r="J228"/>
  <c r="J226"/>
  <c r="BK222"/>
  <c r="BK220"/>
  <c r="BK216"/>
  <c r="J198"/>
  <c r="J194"/>
  <c r="BK192"/>
  <c r="BK161"/>
  <c r="BK151"/>
  <c r="J137"/>
  <c r="AS94" i="1"/>
  <c r="R136" i="2" l="1"/>
  <c r="R246"/>
  <c r="P322"/>
  <c r="BK332"/>
  <c r="J332"/>
  <c r="J102" s="1"/>
  <c r="R332"/>
  <c r="BK372"/>
  <c r="J372"/>
  <c r="J103" s="1"/>
  <c r="T372"/>
  <c r="T381"/>
  <c r="P452"/>
  <c r="BK466"/>
  <c r="R466"/>
  <c r="T474"/>
  <c r="R483"/>
  <c r="R482" s="1"/>
  <c r="P123" i="3"/>
  <c r="BK180"/>
  <c r="J180"/>
  <c r="J99" s="1"/>
  <c r="T180"/>
  <c r="P186"/>
  <c r="P127" i="4"/>
  <c r="BK179"/>
  <c r="J179" s="1"/>
  <c r="J99" s="1"/>
  <c r="P179"/>
  <c r="BK210"/>
  <c r="J210" s="1"/>
  <c r="J100" s="1"/>
  <c r="R210"/>
  <c r="P219"/>
  <c r="BK235"/>
  <c r="J235" s="1"/>
  <c r="J102" s="1"/>
  <c r="P235"/>
  <c r="BK255"/>
  <c r="J255" s="1"/>
  <c r="J105" s="1"/>
  <c r="R255"/>
  <c r="R254"/>
  <c r="BK125" i="5"/>
  <c r="T125"/>
  <c r="BK213"/>
  <c r="J213" s="1"/>
  <c r="J100" s="1"/>
  <c r="P213"/>
  <c r="R213"/>
  <c r="T213"/>
  <c r="BK227"/>
  <c r="J227"/>
  <c r="J101" s="1"/>
  <c r="P227"/>
  <c r="R227"/>
  <c r="T227"/>
  <c r="BK239"/>
  <c r="J239" s="1"/>
  <c r="J102" s="1"/>
  <c r="P239"/>
  <c r="R239"/>
  <c r="T239"/>
  <c r="T123" i="6"/>
  <c r="R142"/>
  <c r="P136" i="2"/>
  <c r="BK246"/>
  <c r="J246" s="1"/>
  <c r="J99" s="1"/>
  <c r="P246"/>
  <c r="BK322"/>
  <c r="J322" s="1"/>
  <c r="J100" s="1"/>
  <c r="T322"/>
  <c r="T332"/>
  <c r="P372"/>
  <c r="R372"/>
  <c r="P381"/>
  <c r="BK452"/>
  <c r="J452" s="1"/>
  <c r="J105" s="1"/>
  <c r="R452"/>
  <c r="P466"/>
  <c r="BK474"/>
  <c r="J474"/>
  <c r="J109" s="1"/>
  <c r="P474"/>
  <c r="BK483"/>
  <c r="P483"/>
  <c r="P482" s="1"/>
  <c r="BK123" i="3"/>
  <c r="J123" s="1"/>
  <c r="J98" s="1"/>
  <c r="T123"/>
  <c r="R180"/>
  <c r="R186"/>
  <c r="P123" i="6"/>
  <c r="P122" s="1"/>
  <c r="P121" s="1"/>
  <c r="AU99" i="1" s="1"/>
  <c r="P142" i="6"/>
  <c r="BK136" i="2"/>
  <c r="J136" s="1"/>
  <c r="J98" s="1"/>
  <c r="T136"/>
  <c r="T246"/>
  <c r="R322"/>
  <c r="P332"/>
  <c r="BK381"/>
  <c r="J381" s="1"/>
  <c r="J104" s="1"/>
  <c r="R381"/>
  <c r="T452"/>
  <c r="T466"/>
  <c r="T465" s="1"/>
  <c r="R474"/>
  <c r="T483"/>
  <c r="T482" s="1"/>
  <c r="R123" i="3"/>
  <c r="R122" s="1"/>
  <c r="R121" s="1"/>
  <c r="P180"/>
  <c r="BK186"/>
  <c r="J186" s="1"/>
  <c r="J100" s="1"/>
  <c r="T186"/>
  <c r="T127" i="4"/>
  <c r="T179"/>
  <c r="BK219"/>
  <c r="J219" s="1"/>
  <c r="J101" s="1"/>
  <c r="T219"/>
  <c r="R235"/>
  <c r="T255"/>
  <c r="T254" s="1"/>
  <c r="R125" i="5"/>
  <c r="R124"/>
  <c r="R123" s="1"/>
  <c r="BK123" i="6"/>
  <c r="BK142"/>
  <c r="J142"/>
  <c r="J100" s="1"/>
  <c r="BK127" i="4"/>
  <c r="J127" s="1"/>
  <c r="J98" s="1"/>
  <c r="R127"/>
  <c r="R179"/>
  <c r="P210"/>
  <c r="T210"/>
  <c r="R219"/>
  <c r="T235"/>
  <c r="P255"/>
  <c r="P254"/>
  <c r="P125" i="5"/>
  <c r="P124" s="1"/>
  <c r="P123" s="1"/>
  <c r="AU98" i="1" s="1"/>
  <c r="R123" i="6"/>
  <c r="R122" s="1"/>
  <c r="R121" s="1"/>
  <c r="T142"/>
  <c r="J89" i="2"/>
  <c r="F92"/>
  <c r="BE137"/>
  <c r="BE152"/>
  <c r="BE179"/>
  <c r="BE192"/>
  <c r="BE198"/>
  <c r="BE220"/>
  <c r="BE228"/>
  <c r="BE264"/>
  <c r="BE266"/>
  <c r="BE295"/>
  <c r="BE299"/>
  <c r="BE311"/>
  <c r="BE326"/>
  <c r="BE328"/>
  <c r="BE333"/>
  <c r="BE348"/>
  <c r="BE360"/>
  <c r="BE368"/>
  <c r="BE375"/>
  <c r="BE382"/>
  <c r="BE395"/>
  <c r="BE432"/>
  <c r="BE435"/>
  <c r="BE441"/>
  <c r="BE443"/>
  <c r="BE447"/>
  <c r="BE450"/>
  <c r="BE458"/>
  <c r="BE459"/>
  <c r="BE461"/>
  <c r="BE464"/>
  <c r="BE471"/>
  <c r="BE479"/>
  <c r="BE481"/>
  <c r="BE488"/>
  <c r="BE490"/>
  <c r="BE494"/>
  <c r="BK463"/>
  <c r="J463" s="1"/>
  <c r="J106" s="1"/>
  <c r="J89" i="3"/>
  <c r="F92"/>
  <c r="BE124"/>
  <c r="BE135"/>
  <c r="BE139"/>
  <c r="BE142"/>
  <c r="BE149"/>
  <c r="BE157"/>
  <c r="BE159"/>
  <c r="BE160"/>
  <c r="BE168"/>
  <c r="BE173"/>
  <c r="BE175"/>
  <c r="BE187"/>
  <c r="BE188"/>
  <c r="BE190"/>
  <c r="J89" i="4"/>
  <c r="BE134"/>
  <c r="BE140"/>
  <c r="BE167"/>
  <c r="BE177"/>
  <c r="BE187"/>
  <c r="BE194"/>
  <c r="BE225"/>
  <c r="BE227"/>
  <c r="BE231"/>
  <c r="BE233"/>
  <c r="BE242"/>
  <c r="BE244"/>
  <c r="BE253"/>
  <c r="F92" i="5"/>
  <c r="BE126"/>
  <c r="BE128"/>
  <c r="BE161"/>
  <c r="BE165"/>
  <c r="BE172"/>
  <c r="BE201"/>
  <c r="BE203"/>
  <c r="BE209"/>
  <c r="BE214"/>
  <c r="BE225"/>
  <c r="BE237"/>
  <c r="BK210"/>
  <c r="J210" s="1"/>
  <c r="J99" s="1"/>
  <c r="BK245"/>
  <c r="J245" s="1"/>
  <c r="J103" s="1"/>
  <c r="J89" i="6"/>
  <c r="F92"/>
  <c r="BE130"/>
  <c r="BE147"/>
  <c r="BK148"/>
  <c r="J148"/>
  <c r="J101" s="1"/>
  <c r="E85" i="2"/>
  <c r="J92"/>
  <c r="BE161"/>
  <c r="BE163"/>
  <c r="BE176"/>
  <c r="BE190"/>
  <c r="BE194"/>
  <c r="BE216"/>
  <c r="BE222"/>
  <c r="BE255"/>
  <c r="BE270"/>
  <c r="BE277"/>
  <c r="BE290"/>
  <c r="BE312"/>
  <c r="BE344"/>
  <c r="BE359"/>
  <c r="BE377"/>
  <c r="BE391"/>
  <c r="BE410"/>
  <c r="BE413"/>
  <c r="BE416"/>
  <c r="BE417"/>
  <c r="BE420"/>
  <c r="BE423"/>
  <c r="BE426"/>
  <c r="BE429"/>
  <c r="BE438"/>
  <c r="BE445"/>
  <c r="BE448"/>
  <c r="BE453"/>
  <c r="BE472"/>
  <c r="BE484"/>
  <c r="BE485"/>
  <c r="BE486"/>
  <c r="BE492"/>
  <c r="BK489"/>
  <c r="J489" s="1"/>
  <c r="J112" s="1"/>
  <c r="BK491"/>
  <c r="J491" s="1"/>
  <c r="J113" s="1"/>
  <c r="E85" i="3"/>
  <c r="BE130"/>
  <c r="BE162"/>
  <c r="BE179"/>
  <c r="BE181"/>
  <c r="BK189"/>
  <c r="J189" s="1"/>
  <c r="J101" s="1"/>
  <c r="F92" i="4"/>
  <c r="E115"/>
  <c r="J122"/>
  <c r="E85" i="6"/>
  <c r="J92"/>
  <c r="BE145"/>
  <c r="BE149"/>
  <c r="BK139"/>
  <c r="J139" s="1"/>
  <c r="J99" s="1"/>
  <c r="BE151" i="2"/>
  <c r="BE226"/>
  <c r="BE247"/>
  <c r="BE275"/>
  <c r="BE306"/>
  <c r="BE320"/>
  <c r="BE323"/>
  <c r="BE366"/>
  <c r="BE367"/>
  <c r="BE370"/>
  <c r="BE373"/>
  <c r="BE389"/>
  <c r="BE407"/>
  <c r="BE419"/>
  <c r="BE446"/>
  <c r="BE449"/>
  <c r="BE451"/>
  <c r="BE454"/>
  <c r="BE467"/>
  <c r="BE473"/>
  <c r="BE475"/>
  <c r="BE487"/>
  <c r="BK327"/>
  <c r="J327"/>
  <c r="J101" s="1"/>
  <c r="BK493"/>
  <c r="J493" s="1"/>
  <c r="J114" s="1"/>
  <c r="J92" i="3"/>
  <c r="BE132"/>
  <c r="BE155"/>
  <c r="BE169"/>
  <c r="BE171"/>
  <c r="BE177"/>
  <c r="BE184"/>
  <c r="BE128" i="4"/>
  <c r="BE145"/>
  <c r="BE152"/>
  <c r="BE157"/>
  <c r="BE163"/>
  <c r="BE175"/>
  <c r="BE180"/>
  <c r="BE188"/>
  <c r="BE191"/>
  <c r="BE204"/>
  <c r="BE216"/>
  <c r="BE220"/>
  <c r="BE228"/>
  <c r="BE230"/>
  <c r="BE232"/>
  <c r="BE236"/>
  <c r="BE248"/>
  <c r="BE256"/>
  <c r="BK252"/>
  <c r="J252" s="1"/>
  <c r="J103" s="1"/>
  <c r="E85" i="5"/>
  <c r="J89"/>
  <c r="J92"/>
  <c r="BE155"/>
  <c r="BE170"/>
  <c r="BE174"/>
  <c r="BE196"/>
  <c r="BE206"/>
  <c r="BE216"/>
  <c r="BE220"/>
  <c r="BE221"/>
  <c r="BE234"/>
  <c r="BE241"/>
  <c r="BE244"/>
  <c r="BE246"/>
  <c r="BE169" i="4"/>
  <c r="BE171"/>
  <c r="BE173"/>
  <c r="BE185"/>
  <c r="BE199"/>
  <c r="BE209"/>
  <c r="BE211"/>
  <c r="BE215"/>
  <c r="BE217"/>
  <c r="BE240"/>
  <c r="BE260"/>
  <c r="BE262"/>
  <c r="BE267"/>
  <c r="BE272"/>
  <c r="BE157" i="5"/>
  <c r="BE177"/>
  <c r="BE199"/>
  <c r="BE202"/>
  <c r="BE208"/>
  <c r="BE211"/>
  <c r="BE218"/>
  <c r="BE222"/>
  <c r="BE228"/>
  <c r="BE232"/>
  <c r="BE236"/>
  <c r="BE240"/>
  <c r="BE243"/>
  <c r="BE124" i="6"/>
  <c r="BE126"/>
  <c r="BE134"/>
  <c r="BE136"/>
  <c r="BE140"/>
  <c r="BE143"/>
  <c r="BE144"/>
  <c r="BE146"/>
  <c r="F36" i="2"/>
  <c r="BC95" i="1"/>
  <c r="J34" i="5"/>
  <c r="AW98" i="1"/>
  <c r="F34" i="2"/>
  <c r="BA95" i="1"/>
  <c r="F36" i="6"/>
  <c r="BC99" i="1"/>
  <c r="F37" i="3"/>
  <c r="BD96" i="1"/>
  <c r="F34" i="6"/>
  <c r="BA99" i="1"/>
  <c r="F35" i="6"/>
  <c r="BB99" i="1"/>
  <c r="F36" i="4"/>
  <c r="BC97" i="1"/>
  <c r="F37" i="6"/>
  <c r="BD99" i="1"/>
  <c r="F34" i="3"/>
  <c r="BA96" i="1"/>
  <c r="F37" i="5"/>
  <c r="BD98" i="1"/>
  <c r="F37" i="2"/>
  <c r="BD95" i="1" s="1"/>
  <c r="F35" i="2"/>
  <c r="BB95" i="1"/>
  <c r="J34" i="4"/>
  <c r="AW97" i="1" s="1"/>
  <c r="J34" i="6"/>
  <c r="AW99" i="1"/>
  <c r="F34" i="4"/>
  <c r="BA97" i="1" s="1"/>
  <c r="F34" i="5"/>
  <c r="BA98" i="1"/>
  <c r="F35" i="3"/>
  <c r="BB96" i="1" s="1"/>
  <c r="F35" i="4"/>
  <c r="BB97" i="1"/>
  <c r="F35" i="5"/>
  <c r="BB98" i="1" s="1"/>
  <c r="F36" i="3"/>
  <c r="BC96" i="1"/>
  <c r="J34" i="2"/>
  <c r="AW95" i="1" s="1"/>
  <c r="J34" i="3"/>
  <c r="AW96" i="1"/>
  <c r="F37" i="4"/>
  <c r="BD97" i="1" s="1"/>
  <c r="F36" i="5"/>
  <c r="BC98" i="1"/>
  <c r="BK482" i="2" l="1"/>
  <c r="J482" s="1"/>
  <c r="J110" s="1"/>
  <c r="P465"/>
  <c r="P135"/>
  <c r="P134" s="1"/>
  <c r="AU95" i="1" s="1"/>
  <c r="R465" i="2"/>
  <c r="BK465"/>
  <c r="J465" s="1"/>
  <c r="J107" s="1"/>
  <c r="R126" i="4"/>
  <c r="R125"/>
  <c r="BK122" i="6"/>
  <c r="J122" s="1"/>
  <c r="J97" s="1"/>
  <c r="T124" i="5"/>
  <c r="T123" s="1"/>
  <c r="T135" i="2"/>
  <c r="T134" s="1"/>
  <c r="T122" i="6"/>
  <c r="T121" s="1"/>
  <c r="BK124" i="5"/>
  <c r="J124" s="1"/>
  <c r="J97" s="1"/>
  <c r="R135" i="2"/>
  <c r="R134"/>
  <c r="T126" i="4"/>
  <c r="T125"/>
  <c r="T122" i="3"/>
  <c r="T121"/>
  <c r="P126" i="4"/>
  <c r="P125"/>
  <c r="AU97" i="1" s="1"/>
  <c r="P122" i="3"/>
  <c r="P121" s="1"/>
  <c r="AU96" i="1" s="1"/>
  <c r="J466" i="2"/>
  <c r="J108"/>
  <c r="J483"/>
  <c r="J111"/>
  <c r="BK122" i="3"/>
  <c r="BK121"/>
  <c r="J121" s="1"/>
  <c r="J96" s="1"/>
  <c r="J125" i="5"/>
  <c r="J98"/>
  <c r="BK135" i="2"/>
  <c r="J135"/>
  <c r="J97" s="1"/>
  <c r="BK126" i="4"/>
  <c r="BK125" s="1"/>
  <c r="J125" s="1"/>
  <c r="J96" s="1"/>
  <c r="J123" i="6"/>
  <c r="J98" s="1"/>
  <c r="BK254" i="4"/>
  <c r="J254" s="1"/>
  <c r="J104" s="1"/>
  <c r="F33"/>
  <c r="AZ97" i="1"/>
  <c r="F33" i="6"/>
  <c r="AZ99" i="1"/>
  <c r="J33" i="6"/>
  <c r="AV99" i="1"/>
  <c r="AT99" s="1"/>
  <c r="F33" i="5"/>
  <c r="AZ98" i="1" s="1"/>
  <c r="J33" i="3"/>
  <c r="AV96" i="1" s="1"/>
  <c r="AT96" s="1"/>
  <c r="BA94"/>
  <c r="W30"/>
  <c r="BC94"/>
  <c r="AY94"/>
  <c r="F33" i="3"/>
  <c r="AZ96" i="1"/>
  <c r="BB94"/>
  <c r="W31"/>
  <c r="F33" i="2"/>
  <c r="AZ95" i="1"/>
  <c r="BD94"/>
  <c r="W33"/>
  <c r="J33" i="4"/>
  <c r="AV97" i="1"/>
  <c r="AT97" s="1"/>
  <c r="J33" i="5"/>
  <c r="AV98" i="1"/>
  <c r="AT98"/>
  <c r="J33" i="2"/>
  <c r="AV95" i="1" s="1"/>
  <c r="AT95" s="1"/>
  <c r="BK134" i="2" l="1"/>
  <c r="J134" s="1"/>
  <c r="J96" s="1"/>
  <c r="J122" i="3"/>
  <c r="J97"/>
  <c r="J126" i="4"/>
  <c r="J97" s="1"/>
  <c r="BK123" i="5"/>
  <c r="J123"/>
  <c r="J96" s="1"/>
  <c r="BK121" i="6"/>
  <c r="J121" s="1"/>
  <c r="J30" s="1"/>
  <c r="AG99" i="1" s="1"/>
  <c r="AN99" s="1"/>
  <c r="AZ94"/>
  <c r="AV94" s="1"/>
  <c r="AK29" s="1"/>
  <c r="AU94"/>
  <c r="J30" i="3"/>
  <c r="AG96" i="1" s="1"/>
  <c r="AN96" s="1"/>
  <c r="W32"/>
  <c r="AX94"/>
  <c r="AW94"/>
  <c r="AK30" s="1"/>
  <c r="J30" i="4"/>
  <c r="AG97" i="1" s="1"/>
  <c r="AN97" s="1"/>
  <c r="J39" i="3" l="1"/>
  <c r="J39" i="6"/>
  <c r="J96"/>
  <c r="J39" i="4"/>
  <c r="J30" i="2"/>
  <c r="AG95" i="1" s="1"/>
  <c r="AN95" s="1"/>
  <c r="W29"/>
  <c r="J30" i="5"/>
  <c r="AG98" i="1" s="1"/>
  <c r="AN98" s="1"/>
  <c r="AT94"/>
  <c r="J39" i="2" l="1"/>
  <c r="J39" i="5"/>
  <c r="AG94" i="1"/>
  <c r="AK26" s="1"/>
  <c r="AK35" s="1"/>
  <c r="AN94" l="1"/>
</calcChain>
</file>

<file path=xl/sharedStrings.xml><?xml version="1.0" encoding="utf-8"?>
<sst xmlns="http://schemas.openxmlformats.org/spreadsheetml/2006/main" count="8573" uniqueCount="1047">
  <si>
    <t>Export Komplet</t>
  </si>
  <si>
    <t/>
  </si>
  <si>
    <t>2.0</t>
  </si>
  <si>
    <t>False</t>
  </si>
  <si>
    <t>{ad7d142e-8a46-4bc1-bc6c-fdee288b2526}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</si>
  <si>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</si>
  <si>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</si>
  <si>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</si>
  <si>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</si>
  <si>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</si>
  <si>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</si>
  <si>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</si>
  <si>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</si>
  <si>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</si>
  <si>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Pitter132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</si>
  <si>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</si>
  <si>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</si>
  <si>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modernizace školního hřiště ZŠ  Broumovská</t>
  </si>
  <si>
    <t>KSO:</t>
  </si>
  <si>
    <t>CC-CZ:</t>
  </si>
  <si>
    <t>Místo:</t>
  </si>
  <si>
    <t>Liberec</t>
  </si>
  <si>
    <t>Datum:</t>
  </si>
  <si>
    <t>17. 1. 2022</t>
  </si>
  <si>
    <t>Zadavatel:</t>
  </si>
  <si>
    <t>IČ:</t>
  </si>
  <si>
    <t>00262978</t>
  </si>
  <si>
    <t>Statutární město Liberec, nám .Dr.E. Beneše</t>
  </si>
  <si>
    <t>DIČ:</t>
  </si>
  <si>
    <t>Uchazeč:</t>
  </si>
  <si>
    <t>Vyplň údaj</t>
  </si>
  <si>
    <t>Projektant:</t>
  </si>
  <si>
    <t>25275291</t>
  </si>
  <si>
    <t>Pitter Design, s.r.o.Pardubice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</si>
  <si>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</si>
  <si>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</si>
  <si>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</si>
  <si>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</si>
  <si>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</si>
  <si>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</si>
  <si>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</si>
  <si>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</si>
  <si>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</si>
  <si>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</si>
  <si>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</si>
  <si>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</si>
  <si>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</si>
  <si>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</si>
  <si>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</si>
  <si>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</si>
  <si>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</si>
  <si>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</si>
  <si>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</si>
  <si>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</si>
  <si>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</si>
  <si>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</si>
  <si>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</si>
  <si>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</si>
  <si>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</si>
  <si>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</si>
  <si>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</si>
  <si>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</si>
  <si>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</si>
  <si>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</si>
  <si>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</si>
  <si>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</si>
  <si>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</si>
  <si>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</si>
  <si>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</si>
  <si>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</si>
  <si>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</si>
  <si>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</si>
  <si>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</si>
  <si>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</si>
  <si>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</si>
  <si>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</si>
  <si>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</si>
  <si>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</si>
  <si>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</si>
  <si>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</si>
  <si>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</si>
  <si>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</si>
  <si>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</si>
  <si>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</si>
  <si>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Atletická dráha</t>
  </si>
  <si>
    <t>STA</t>
  </si>
  <si>
    <t>1</t>
  </si>
  <si>
    <t>{8ee0790c-475e-4579-b964-38ab34145752}</t>
  </si>
  <si>
    <t>2</t>
  </si>
  <si>
    <t>02</t>
  </si>
  <si>
    <t>SO.02 Fotbalové hřiště</t>
  </si>
  <si>
    <t>{5211e0b1-2293-47d9-8ab7-310cc23277a3}</t>
  </si>
  <si>
    <t>03</t>
  </si>
  <si>
    <t>SO.03 Streetballové hřiště</t>
  </si>
  <si>
    <t>{b09d9cda-4604-4da7-a133-25212789ce43}</t>
  </si>
  <si>
    <t>04</t>
  </si>
  <si>
    <t>SO 04 Areálové oplocení</t>
  </si>
  <si>
    <t>{81a78fed-cd65-4033-a177-4f932cd05d8e}</t>
  </si>
  <si>
    <t>06</t>
  </si>
  <si>
    <t>SO 06 Zelená stěna</t>
  </si>
  <si>
    <t>{fd294ed9-a8bc-4781-b39c-00bb5053201b}</t>
  </si>
  <si>
    <t>KRYCÍ LIST SOUPISU PRACÍ</t>
  </si>
  <si>
    <t>Objekt:</t>
  </si>
  <si>
    <t>01 - SO 01 Atletická dráha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</si>
  <si>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</si>
  <si>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</si>
  <si>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</si>
  <si>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</si>
  <si>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</si>
  <si>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</si>
  <si>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</si>
  <si>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</si>
  <si>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</si>
  <si>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</si>
  <si>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</si>
  <si>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</si>
  <si>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</si>
  <si>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</si>
  <si>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</si>
  <si>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</si>
  <si>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</si>
  <si>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767 - Konstrukce zámečnické</t>
  </si>
  <si>
    <t>VRN - Vedlejší rozpočtové náklady-pro celou stavbu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</si>
  <si>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</si>
  <si>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</si>
  <si>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</si>
  <si>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</si>
  <si>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</si>
  <si>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</si>
  <si>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</si>
  <si>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</si>
  <si>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</si>
  <si>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</si>
  <si>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</si>
  <si>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</si>
  <si>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</si>
  <si>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</si>
  <si>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</si>
  <si>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</si>
  <si>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</si>
  <si>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</si>
  <si>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</si>
  <si>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</si>
  <si>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</si>
  <si>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</si>
  <si>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</si>
  <si>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</si>
  <si>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</si>
  <si>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</si>
  <si>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-68518996</t>
  </si>
  <si>
    <t>VV</t>
  </si>
  <si>
    <t xml:space="preserve"> "V.č. C 3"</t>
  </si>
  <si>
    <t>"v.č. D.1.2"</t>
  </si>
  <si>
    <t>"vsakovací jímka"</t>
  </si>
  <si>
    <t>2,0*2,0</t>
  </si>
  <si>
    <t>"skok do dálky"</t>
  </si>
  <si>
    <t>9,0*5,0</t>
  </si>
  <si>
    <t>"vč. D1,6"</t>
  </si>
  <si>
    <t>"Koulařský sektor"</t>
  </si>
  <si>
    <t>(1,2+12,5)/2*15</t>
  </si>
  <si>
    <t>3,14*1,2*1,2</t>
  </si>
  <si>
    <t>" umělý povrch pulkruh"</t>
  </si>
  <si>
    <t>3,14*23,7*23,7/2-5,2*47,4</t>
  </si>
  <si>
    <t>Součet</t>
  </si>
  <si>
    <t>113107212</t>
  </si>
  <si>
    <t>Odstranění podkladu z kameniva těženého tl 200 mm strojně pl přes 200 m2</t>
  </si>
  <si>
    <t>1061620293</t>
  </si>
  <si>
    <t>3</t>
  </si>
  <si>
    <t>113107223</t>
  </si>
  <si>
    <t>Odstranění podkladu z kameniva drceného tl 300 mm strojně pl přes 200 m2-škvára</t>
  </si>
  <si>
    <t>-1954102613</t>
  </si>
  <si>
    <t>"v.č. D1.2 a 1,4"</t>
  </si>
  <si>
    <t>"hřiště ovál"</t>
  </si>
  <si>
    <t>3,14*26,2*2*5,4</t>
  </si>
  <si>
    <t>49,602*2*5,4</t>
  </si>
  <si>
    <t>"zbytek rovinky"</t>
  </si>
  <si>
    <t>(10,0+27,0)/2*5,4</t>
  </si>
  <si>
    <t>(7,5+21)/2*5,4</t>
  </si>
  <si>
    <t>121151103</t>
  </si>
  <si>
    <t>Sejmutí ornice plochy do 100 m2 tl vrstvy do 200 mm strojně</t>
  </si>
  <si>
    <t>-1805203758</t>
  </si>
  <si>
    <t>791,645</t>
  </si>
  <si>
    <t>5</t>
  </si>
  <si>
    <t>131251701</t>
  </si>
  <si>
    <t>Hloubení jam v hornině třídy těžitelnosti I, skupiny 3 objem do 20 m3 strojně pro LTM</t>
  </si>
  <si>
    <t>m3</t>
  </si>
  <si>
    <t>1519934794</t>
  </si>
  <si>
    <t>"v.č. D1.2"</t>
  </si>
  <si>
    <t>2,0*2,0*1,7</t>
  </si>
  <si>
    <t>"vč.D 1.4"</t>
  </si>
  <si>
    <t>"doskočiště"</t>
  </si>
  <si>
    <t>8,7*4,2*0,35</t>
  </si>
  <si>
    <t>(1,1+12,5)/2*15*0,1</t>
  </si>
  <si>
    <t>3,14*1,1*1,1*0,1</t>
  </si>
  <si>
    <t>"jímka"</t>
  </si>
  <si>
    <t>5,0*2,0*2,0</t>
  </si>
  <si>
    <t>6</t>
  </si>
  <si>
    <t>131252502</t>
  </si>
  <si>
    <t>Hloubení jamek do 0,5 m3 v hornině třídy těžitelnosti I, skupiny 1 až 3 strojně</t>
  </si>
  <si>
    <t>-335676244</t>
  </si>
  <si>
    <t>"síťová zábrana- TZ"</t>
  </si>
  <si>
    <t>0,5*0,5*1,15</t>
  </si>
  <si>
    <t>7</t>
  </si>
  <si>
    <t>132251102</t>
  </si>
  <si>
    <t>Hloubení rýh nezapažených  š do 800 mm v hornině třídy těžitelnosti I, skupiny 3 objem do 50 m3 strojně</t>
  </si>
  <si>
    <t>-511254356</t>
  </si>
  <si>
    <t>"Pro obj 01 a 02"</t>
  </si>
  <si>
    <t>"drenáž v.č.1.3 "</t>
  </si>
  <si>
    <t>(68+86+92*4+86+68)*0,3*0,7</t>
  </si>
  <si>
    <t>"drenáž -ovál"</t>
  </si>
  <si>
    <t>(49,602*2+3,14*24,7*2)*0,3*0,7</t>
  </si>
  <si>
    <t>(109+1,0+5+10+8)*0,3*0,7</t>
  </si>
  <si>
    <t>"v.č.1,3-kanalizace"</t>
  </si>
  <si>
    <t>(100*2+50+5)*0,5*0,6</t>
  </si>
  <si>
    <t>(15+3)*0,5*1,1</t>
  </si>
  <si>
    <t>8</t>
  </si>
  <si>
    <t>162351104</t>
  </si>
  <si>
    <t>Vodorovné přemístění do 1000 m výkopku/sypaniny z horniny třídy těžitelnosti I, skupiny 1 až 3</t>
  </si>
  <si>
    <t>670699102</t>
  </si>
  <si>
    <t>"ornice a drn"791,645*0,3</t>
  </si>
  <si>
    <t>9</t>
  </si>
  <si>
    <t>162751117</t>
  </si>
  <si>
    <t>Vodorovné přemístění do 10000 m výkopku/sypaniny z horniny třídy těžitelnosti I, skupiny 1 až 3</t>
  </si>
  <si>
    <t>-750527996</t>
  </si>
  <si>
    <t>50,169+309,697+0,288</t>
  </si>
  <si>
    <t>10</t>
  </si>
  <si>
    <t>167151111</t>
  </si>
  <si>
    <t>Nakládání výkopku z hornin třídy těžitelnosti I, skupiny 1 až 3 přes 100 m3</t>
  </si>
  <si>
    <t>-916843549</t>
  </si>
  <si>
    <t>"výkop"360,154</t>
  </si>
  <si>
    <t>11</t>
  </si>
  <si>
    <t>171152501</t>
  </si>
  <si>
    <t>Zhutnění podloží z hornin soudržných nebo nesoudržných pod násypy</t>
  </si>
  <si>
    <t>-1352669301</t>
  </si>
  <si>
    <t>8,8*4,4</t>
  </si>
  <si>
    <t>(1,1+12,5)/2*15</t>
  </si>
  <si>
    <t>3,14*1,1*1,1</t>
  </si>
  <si>
    <t>Mezisoučet</t>
  </si>
  <si>
    <t>12</t>
  </si>
  <si>
    <t>171201201</t>
  </si>
  <si>
    <t>Uložení sypaniny na skládky nebo meziskládky</t>
  </si>
  <si>
    <t>-228386065</t>
  </si>
  <si>
    <t>"ornice a drn"237,494</t>
  </si>
  <si>
    <t>13</t>
  </si>
  <si>
    <t>171201231</t>
  </si>
  <si>
    <t>Poplatek za uložení zeminy a kamení na recyklační skládce (skládkovné) kód odpadu 17 05 04</t>
  </si>
  <si>
    <t>t</t>
  </si>
  <si>
    <t>1929751235</t>
  </si>
  <si>
    <t>360,154*1,6</t>
  </si>
  <si>
    <t>14</t>
  </si>
  <si>
    <t>175151101</t>
  </si>
  <si>
    <t>Obsypání potrubí strojně sypaninou bez prohození, uloženou do 3 m</t>
  </si>
  <si>
    <t>1252318241</t>
  </si>
  <si>
    <t>"v.č.1,3"</t>
  </si>
  <si>
    <t>(100*2++65+8)*0,5*0,5-273*0,0346</t>
  </si>
  <si>
    <t>M</t>
  </si>
  <si>
    <t>58331200</t>
  </si>
  <si>
    <t>štěrkopísek netříděný zásypový</t>
  </si>
  <si>
    <t>-458239075</t>
  </si>
  <si>
    <t>58,804*2</t>
  </si>
  <si>
    <t>16</t>
  </si>
  <si>
    <t>181951112</t>
  </si>
  <si>
    <t>Úprava pláně v hornině třídy těžitelnosti I, skupiny 1 až 3 se zhutněním</t>
  </si>
  <si>
    <t>737641724</t>
  </si>
  <si>
    <t>Zakládání</t>
  </si>
  <si>
    <t>17</t>
  </si>
  <si>
    <t>211531111</t>
  </si>
  <si>
    <t>Výplň odvodňovacích žeber nebo trativodů kamenivem hrubým drceným frakce 16 až 63 mm</t>
  </si>
  <si>
    <t>-1533386456</t>
  </si>
  <si>
    <t>18</t>
  </si>
  <si>
    <t>212751104</t>
  </si>
  <si>
    <t>Trativod z drenážních trubek flexibilních PVC-U SN 4 perforace 360° včetně lože otevřený výkop DN 100 pro meliorace</t>
  </si>
  <si>
    <t>m</t>
  </si>
  <si>
    <t>-827759212</t>
  </si>
  <si>
    <t>"drenáž v.č.1.3"</t>
  </si>
  <si>
    <t>(68+86+92*4+86+68)</t>
  </si>
  <si>
    <t>(49,602*2+3,14*24,7*2)</t>
  </si>
  <si>
    <t>(109+1,0+5+10+8)</t>
  </si>
  <si>
    <t>19</t>
  </si>
  <si>
    <t>212751131</t>
  </si>
  <si>
    <t>Trativod z drenážních trubek flexibilních PVC-U SN 4 neperforovaná včetně lože otevřený výkop DN 50 pro meliorace</t>
  </si>
  <si>
    <t>-2088030175</t>
  </si>
  <si>
    <t xml:space="preserve"> "sektor vrhu koulí DN22"1,0*4</t>
  </si>
  <si>
    <t>20</t>
  </si>
  <si>
    <t>271532211</t>
  </si>
  <si>
    <t>Podsyp pod základové konstrukce se zhutněním z hrubého kameniva frakce 32 až 63 mm</t>
  </si>
  <si>
    <t>-1851384180</t>
  </si>
  <si>
    <t>"zásyp vsakovací jímky"</t>
  </si>
  <si>
    <t>271532212</t>
  </si>
  <si>
    <t>Podsyp pod základové konstrukce se zhutněním z hrubého kameniva frakce 16 až 32 mm</t>
  </si>
  <si>
    <t>618622605</t>
  </si>
  <si>
    <t>(1,1+12,5)/2*15*0,23</t>
  </si>
  <si>
    <t>3,14*1,1*1,1*0,15</t>
  </si>
  <si>
    <t>22</t>
  </si>
  <si>
    <t>271562211</t>
  </si>
  <si>
    <t>Podsyp pod základové konstrukce se zhutněním z drobného kameniva frakce 0 až 4 mm</t>
  </si>
  <si>
    <t>-548221013</t>
  </si>
  <si>
    <t>2,0*2,0*0,1</t>
  </si>
  <si>
    <t>23</t>
  </si>
  <si>
    <t>271572211</t>
  </si>
  <si>
    <t>Podsyp pod základové konstrukce se zhutněním z netříděného štěrkopísku</t>
  </si>
  <si>
    <t>-1792503797</t>
  </si>
  <si>
    <t>"v.č. D1,2 a 7"</t>
  </si>
  <si>
    <t>"D1-6"</t>
  </si>
  <si>
    <t xml:space="preserve"> "sektor skoku do dálky - doskočiště-okraj"</t>
  </si>
  <si>
    <t>"skok do dálky - doskočiště"     (8,5*2+3,0)*0,50*0,20</t>
  </si>
  <si>
    <t>"skok do dálky - odrazové břevno"     1,22*0,54*0,15</t>
  </si>
  <si>
    <t>"D1.7"</t>
  </si>
  <si>
    <t>(1,1+12,5)/2*15*0,05</t>
  </si>
  <si>
    <t>3,14*1,1*1,1*0,05</t>
  </si>
  <si>
    <t>"prodloužení zábrany"</t>
  </si>
  <si>
    <t>0,5*0,15*0,15</t>
  </si>
  <si>
    <t>24</t>
  </si>
  <si>
    <t>273313811</t>
  </si>
  <si>
    <t>Základové desky z betonu tř. C 25/30</t>
  </si>
  <si>
    <t>1669992006</t>
  </si>
  <si>
    <t>"vrh koulí"</t>
  </si>
  <si>
    <t>3,14*1,124*1,124*0,12</t>
  </si>
  <si>
    <t>3,14*2,191*0,112*0,1</t>
  </si>
  <si>
    <t>25</t>
  </si>
  <si>
    <t>273362021</t>
  </si>
  <si>
    <t>Výztuž základových desek svařovanými sítěmi Kari</t>
  </si>
  <si>
    <t>-1442397267</t>
  </si>
  <si>
    <t>3,14*1,124*1,124*0,00444*1,2</t>
  </si>
  <si>
    <t>26</t>
  </si>
  <si>
    <t>274313611</t>
  </si>
  <si>
    <t>Základové pásy z betonu tř. C 16/20</t>
  </si>
  <si>
    <t>1381913161</t>
  </si>
  <si>
    <t>" sektor skoku do dálky - doskočiště-okraj"</t>
  </si>
  <si>
    <t xml:space="preserve">"skok do dálky"    </t>
  </si>
  <si>
    <t xml:space="preserve">  ((8,5*2+3,00)*(0,71*0,13+0,21*0,20))</t>
  </si>
  <si>
    <t xml:space="preserve">"odrazové břevno"    </t>
  </si>
  <si>
    <t xml:space="preserve"> (1,22*0,50*0,15-1,00*0,34*0,05)</t>
  </si>
  <si>
    <t>27</t>
  </si>
  <si>
    <t>274351121</t>
  </si>
  <si>
    <t>Zřízení bednění základových pasů rovného</t>
  </si>
  <si>
    <t>-302654546</t>
  </si>
  <si>
    <t>"skok do dálky"    ( (8,0*2+3,0)*0,35+(8,5*2+4,0)*0,20)</t>
  </si>
  <si>
    <t>(8,7*2+4,2)*0,15</t>
  </si>
  <si>
    <t>"odrazové břevno"     ((1,22+0,54)*2*0,15+(1,00+0,34)*2*0,05)</t>
  </si>
  <si>
    <t>28</t>
  </si>
  <si>
    <t>274351122</t>
  </si>
  <si>
    <t>Odstranění bednění základových pasů rovného</t>
  </si>
  <si>
    <t>-769582572</t>
  </si>
  <si>
    <t>29</t>
  </si>
  <si>
    <t>274361821</t>
  </si>
  <si>
    <t>Výztuž základových pásů betonářskou ocelí 10 505 (R)</t>
  </si>
  <si>
    <t>-153102454</t>
  </si>
  <si>
    <t>"v. č. D1.12+13 - sektor skoku do dálky - doskočiště-okraj"</t>
  </si>
  <si>
    <t xml:space="preserve">   ((8,50*2+3,0)*3+0,45*20)</t>
  </si>
  <si>
    <t>-69</t>
  </si>
  <si>
    <t xml:space="preserve">"konstrukční výztuž R 6    t" </t>
  </si>
  <si>
    <t xml:space="preserve">  69*0,000222*1,2</t>
  </si>
  <si>
    <t>30</t>
  </si>
  <si>
    <t>275313611</t>
  </si>
  <si>
    <t>Základové patky z betonu tř. C 16/20</t>
  </si>
  <si>
    <t>1657667076</t>
  </si>
  <si>
    <t>"prodloužení zábrany"0,5*0,5*1,0</t>
  </si>
  <si>
    <t>Svislé a kompletní konstrukce</t>
  </si>
  <si>
    <t>31</t>
  </si>
  <si>
    <t>33817119-R</t>
  </si>
  <si>
    <t>Osazování sloupků a vzpěr plotových ocelových v  přes 2,60 m se zabetonováním</t>
  </si>
  <si>
    <t>kus</t>
  </si>
  <si>
    <t>-70174471</t>
  </si>
  <si>
    <t>"prodloužení zábrany TZ"1</t>
  </si>
  <si>
    <t>32</t>
  </si>
  <si>
    <t>55342-nab1c</t>
  </si>
  <si>
    <t>Sloupek plotový žárově zinkovaný 5950x89x3mm- zavíčkovaný</t>
  </si>
  <si>
    <t>-728804359</t>
  </si>
  <si>
    <t>Vodorovné konstrukce</t>
  </si>
  <si>
    <t>33</t>
  </si>
  <si>
    <t>451573111</t>
  </si>
  <si>
    <t>Lože pod potrubí otevřený výkop ze štěrkopísku</t>
  </si>
  <si>
    <t>1800759444</t>
  </si>
  <si>
    <t>(100*2++65+8)*0,5*0,1</t>
  </si>
  <si>
    <t>Komunikace pozemní</t>
  </si>
  <si>
    <t>34</t>
  </si>
  <si>
    <t>564211111</t>
  </si>
  <si>
    <t>Podklad nebo podsyp ze štěrkopísku ŠP tl 50 mm</t>
  </si>
  <si>
    <t>-487487564</t>
  </si>
  <si>
    <t>35</t>
  </si>
  <si>
    <t>564251111</t>
  </si>
  <si>
    <t>Podklad nebo podsyp ze štěrkopísku ŠP tl 150 mm</t>
  </si>
  <si>
    <t>1790913304</t>
  </si>
  <si>
    <t>" sektor skoku do dálky - doskočiště"</t>
  </si>
  <si>
    <t>"doskočiště - podklad ze štěrkopísku"    8,7*4,2</t>
  </si>
  <si>
    <t>36</t>
  </si>
  <si>
    <t>564730111</t>
  </si>
  <si>
    <t>Podklad z kameniva hrubého drceného vel. 16-32 mm tl 100 mm</t>
  </si>
  <si>
    <t>1516774993</t>
  </si>
  <si>
    <t>3,14*26,2*2*5,0</t>
  </si>
  <si>
    <t>49,602*2*5,0</t>
  </si>
  <si>
    <t>(10,0+27,0)/2*5,0</t>
  </si>
  <si>
    <t>(7,5+21)/2*5,0</t>
  </si>
  <si>
    <t>37</t>
  </si>
  <si>
    <t>564771111</t>
  </si>
  <si>
    <t>Podklad z kameniva hrubého drceného vel. 32-63 mm tl 250 mm</t>
  </si>
  <si>
    <t>-1088454811</t>
  </si>
  <si>
    <t>38</t>
  </si>
  <si>
    <t>571907112</t>
  </si>
  <si>
    <t>Posyp krytu kamenivem drceným nebo těženým do 40 kg/m2</t>
  </si>
  <si>
    <t>1919401257</t>
  </si>
  <si>
    <t>"podsyp tl.20mm"</t>
  </si>
  <si>
    <t>"hřiště-ovíál"</t>
  </si>
  <si>
    <t>2117,823</t>
  </si>
  <si>
    <t>39</t>
  </si>
  <si>
    <t>576133121</t>
  </si>
  <si>
    <t>Asfaltový koberec mastixový SMA 8 (AKMJ) tl 40 mm š přes 3 m</t>
  </si>
  <si>
    <t>998060824</t>
  </si>
  <si>
    <t>40</t>
  </si>
  <si>
    <t>576143321</t>
  </si>
  <si>
    <t>Asfaltový koberec mastixový SMA 16 (AKMH) tl 50 mm š přes 3 m</t>
  </si>
  <si>
    <t>1023669061</t>
  </si>
  <si>
    <t>41</t>
  </si>
  <si>
    <t>57929nab1</t>
  </si>
  <si>
    <t>Lajnování venkovního litého pryžového povrchu elastickým lakem v různé barevnosti</t>
  </si>
  <si>
    <t>-1399497285</t>
  </si>
  <si>
    <t>1400</t>
  </si>
  <si>
    <t>42</t>
  </si>
  <si>
    <t>59341nab2</t>
  </si>
  <si>
    <t xml:space="preserve">Umělý sportovní kryt PUR- povrch plošně vodopropustný, dvovrstvý s vrchním nástřikem tl. 13mm - vrstva EPDM </t>
  </si>
  <si>
    <t>-676517079</t>
  </si>
  <si>
    <t>2118</t>
  </si>
  <si>
    <t>Úpravy povrchů, podlahy a osazování výplní</t>
  </si>
  <si>
    <t>43</t>
  </si>
  <si>
    <t>632451436</t>
  </si>
  <si>
    <t>Potěr pískocementový tl do 30 mm tř. C 25 běžný</t>
  </si>
  <si>
    <t>1600009143</t>
  </si>
  <si>
    <t>"koulařský sektor"3,14*1,068*1,068</t>
  </si>
  <si>
    <t>44</t>
  </si>
  <si>
    <t>63511-nab1</t>
  </si>
  <si>
    <t>Násyp pod podlahy z drobného kameniva 0-4 se zhutněním-kačírek mlatová úprava vč. obrubmíků</t>
  </si>
  <si>
    <t>-1794622185</t>
  </si>
  <si>
    <t>"Koulařský sektor"(1,1+12,5)/2*15*0,06</t>
  </si>
  <si>
    <t>45</t>
  </si>
  <si>
    <t>63511nab2</t>
  </si>
  <si>
    <t>Násyp z křemičitého písku bílého - fr. 2mm - sušeného</t>
  </si>
  <si>
    <t>1145830006</t>
  </si>
  <si>
    <t>"v. č. D1.10+11 - sektor skoku do dálky - doskočiště"</t>
  </si>
  <si>
    <t>" doskočiště - násyp"     8,000*3,0*0,4</t>
  </si>
  <si>
    <t>Ostatní konstrukce a práce, bourání</t>
  </si>
  <si>
    <t>46</t>
  </si>
  <si>
    <t>916331112</t>
  </si>
  <si>
    <t>Osazení zahradního obrubníku betonového do lože z betonu s boční opěrou</t>
  </si>
  <si>
    <t>1558400497</t>
  </si>
  <si>
    <t>"ovál D 1,2 a 1,4"</t>
  </si>
  <si>
    <t>49,602</t>
  </si>
  <si>
    <t>3,14*28,7*2</t>
  </si>
  <si>
    <t>(100+1,0+5,0)</t>
  </si>
  <si>
    <t>47,4</t>
  </si>
  <si>
    <t>47</t>
  </si>
  <si>
    <t>59217037</t>
  </si>
  <si>
    <t>obrubník betonový parkový přírodní 500x50x200mm</t>
  </si>
  <si>
    <t>97210142</t>
  </si>
  <si>
    <t>383,238*1,01</t>
  </si>
  <si>
    <t>48</t>
  </si>
  <si>
    <t>916991121</t>
  </si>
  <si>
    <t>Lože pod obrubníky, krajníky nebo obruby z dlažebních kostek z betonu prostého</t>
  </si>
  <si>
    <t>-1490065956</t>
  </si>
  <si>
    <t>" obrubníky"383,238*0,3*0,1</t>
  </si>
  <si>
    <t>"odvodňovací žlab"248,115*0,3*0,1</t>
  </si>
  <si>
    <t>49</t>
  </si>
  <si>
    <t>919726121</t>
  </si>
  <si>
    <t>Geotextilie pro ochranu, separaci a filtraci netkaná měrná hmotnost do 200 g/m2</t>
  </si>
  <si>
    <t>317758948</t>
  </si>
  <si>
    <t xml:space="preserve">"geotextilie - obalení drenáže     m2"   </t>
  </si>
  <si>
    <t>(68+86+92*4+86+68)*1,0</t>
  </si>
  <si>
    <t>(49,602*2+3,14*24,7*2)*1,0</t>
  </si>
  <si>
    <t>(109+1,0+5+10+8)*1,0</t>
  </si>
  <si>
    <t>"geotextilie -vsakovací jímka     m2"   (2,0*2,0*2+(2,0+2,0)*2*2,0)*1,2</t>
  </si>
  <si>
    <t>8,0*3,0*1,2</t>
  </si>
  <si>
    <t>(8,0+3,0)*2*0,4*1,2</t>
  </si>
  <si>
    <t>50</t>
  </si>
  <si>
    <t>935113111</t>
  </si>
  <si>
    <t>Osazení odvodňovacího polymerbetonového žlabu s krycím roštem šířky do 200 mm</t>
  </si>
  <si>
    <t>-612831837</t>
  </si>
  <si>
    <t>"dle v.č. D1,3"248,115</t>
  </si>
  <si>
    <t>51</t>
  </si>
  <si>
    <t>28661nab21</t>
  </si>
  <si>
    <t>žlab odvodňovací štěrbinový - polymerbetonový š 160mm, se zvýšenou hranou</t>
  </si>
  <si>
    <t>-1471785566</t>
  </si>
  <si>
    <t>" m-1kus"    248,115*1,01+0,404-62,5</t>
  </si>
  <si>
    <t>52</t>
  </si>
  <si>
    <t>28661nab21b</t>
  </si>
  <si>
    <t>žlab odvodňovací štěrbinový - polymerbetonový š 160mm, bez zvýšené hrany- délky 0,5m</t>
  </si>
  <si>
    <t>-882507997</t>
  </si>
  <si>
    <t>" m-2kus v obloucích jen v jednom"    (3,14*23,7-6,2*2)*2+0,964</t>
  </si>
  <si>
    <t>53</t>
  </si>
  <si>
    <t>28661nab22</t>
  </si>
  <si>
    <t>kryt žlabu plastový rošt bílé barvy</t>
  </si>
  <si>
    <t>-100450399</t>
  </si>
  <si>
    <t>54</t>
  </si>
  <si>
    <t>28661nab23</t>
  </si>
  <si>
    <t xml:space="preserve">vpusť 0,5m plastový koš-   PE PP NW 100 stavební š146, v485mm, odtok DN 100/150 </t>
  </si>
  <si>
    <t>-1191585734</t>
  </si>
  <si>
    <t>55</t>
  </si>
  <si>
    <t>28661nab24</t>
  </si>
  <si>
    <t>vpusť  0,5m C revizní nástavec pro vpusť 0,5 KTL  š.168, v41mm</t>
  </si>
  <si>
    <t>-1753861514</t>
  </si>
  <si>
    <t>56</t>
  </si>
  <si>
    <t>93511nab1</t>
  </si>
  <si>
    <t>Osazení obruby polymerbetonové s pružnou hranou a lapačem písku - šířky 560mm</t>
  </si>
  <si>
    <t>-8155056</t>
  </si>
  <si>
    <t>"v.č. 1,5"</t>
  </si>
  <si>
    <t>8,5*2+3,0</t>
  </si>
  <si>
    <t>57</t>
  </si>
  <si>
    <t>59227nab1</t>
  </si>
  <si>
    <t>doskočiště -lapač písku 1,0m spodní díl PP, nosný rošt pozink, gumová rohož , stavební š.500mm v.178mm</t>
  </si>
  <si>
    <t>-1271846912</t>
  </si>
  <si>
    <t>"ztratné 1%   (1kus=1m)    ks"     20*1,01</t>
  </si>
  <si>
    <t>58</t>
  </si>
  <si>
    <t>59227nab2</t>
  </si>
  <si>
    <t>doskočiště -lapač písku 0,5m spodní díl PP, nosný rošt pozink, gumová rohož , stavební š.500mm v.178mm</t>
  </si>
  <si>
    <t>1688159738</t>
  </si>
  <si>
    <t>"ztratné 1%   (1kus=1m)    ks"     1*1,01</t>
  </si>
  <si>
    <t>59</t>
  </si>
  <si>
    <t>59227nab3</t>
  </si>
  <si>
    <t>doskočiště -čelní stěna lapač písku , stavební š.500mm v.121mm</t>
  </si>
  <si>
    <t>-1633615478</t>
  </si>
  <si>
    <t>"ztratné 1%   (1kus=1m)    ks"     4*1,01</t>
  </si>
  <si>
    <t>60</t>
  </si>
  <si>
    <t>59227nab4</t>
  </si>
  <si>
    <t>doskočiště - obrubník 1,0m černá hrana,vrchní gumová hrana se vzduchovými polštáři vyrobeno z EPDM š 60, v300mm</t>
  </si>
  <si>
    <t>338227975</t>
  </si>
  <si>
    <t>"ztratné 1%   (1kus=1m)    ks" 20*1,01</t>
  </si>
  <si>
    <t>61</t>
  </si>
  <si>
    <t>59227nab5</t>
  </si>
  <si>
    <t>doskočiště - obrubník rohový 150/150 černá hrana,vrchní gumová hrana se vzduchovými polštáři vyrobeno z EPDM š 60, v300mm</t>
  </si>
  <si>
    <t>611644001</t>
  </si>
  <si>
    <t>"ztratné 1%   (1kus=1m)    ks" 4*1,01</t>
  </si>
  <si>
    <t>62</t>
  </si>
  <si>
    <t>944511111</t>
  </si>
  <si>
    <t>Montáž ochranné sítě z textilie z umělých vláken</t>
  </si>
  <si>
    <t>-481316213</t>
  </si>
  <si>
    <t>"prodloužení zábrany "8,0*5,0</t>
  </si>
  <si>
    <t>63</t>
  </si>
  <si>
    <t>31687nab2</t>
  </si>
  <si>
    <t>síť záchytná bezuzlová, PP,vysoce pevná - tl. 5mm, oko 45mm  - zelená</t>
  </si>
  <si>
    <t>-1603391083</t>
  </si>
  <si>
    <t>40*1,05</t>
  </si>
  <si>
    <t>64</t>
  </si>
  <si>
    <t>953943124</t>
  </si>
  <si>
    <t>Osazování výrobků do 30 kg/kus do betonu</t>
  </si>
  <si>
    <t>1174953850</t>
  </si>
  <si>
    <t xml:space="preserve"> "Skok do dálky "1</t>
  </si>
  <si>
    <t>65</t>
  </si>
  <si>
    <t>28486nab1</t>
  </si>
  <si>
    <t>odrazové prkno pro skok daleký vč. zákrytového pouzdra</t>
  </si>
  <si>
    <t>1117453497</t>
  </si>
  <si>
    <t>66</t>
  </si>
  <si>
    <t>28487nab1</t>
  </si>
  <si>
    <t>nerezový truhlík pro odrazové prkno</t>
  </si>
  <si>
    <t>303008129</t>
  </si>
  <si>
    <t>67</t>
  </si>
  <si>
    <t>28488nab1</t>
  </si>
  <si>
    <t>nerezové zakrytí odrazového prkna se syntetickým povrchem</t>
  </si>
  <si>
    <t>-1449123654</t>
  </si>
  <si>
    <t>68</t>
  </si>
  <si>
    <t>28489nab1</t>
  </si>
  <si>
    <t>hliníkové hrablo, hrábě a lopata</t>
  </si>
  <si>
    <t>-1007378490</t>
  </si>
  <si>
    <t>69</t>
  </si>
  <si>
    <t>28490nab1</t>
  </si>
  <si>
    <t>značky odrazu pro skok daleký</t>
  </si>
  <si>
    <t>1167452263</t>
  </si>
  <si>
    <t>70</t>
  </si>
  <si>
    <t>95998nab8</t>
  </si>
  <si>
    <t>Vybavení hřiště - dodávka a montáž plachty vodopropustné krycí  s háčky - doskočiště skoku do dálky-dle specifikace v TZ</t>
  </si>
  <si>
    <t>-560744620</t>
  </si>
  <si>
    <t>71</t>
  </si>
  <si>
    <t>95999nab14</t>
  </si>
  <si>
    <t>Vybavení hřiště - dodávka a montáž kruhu pr vrh koulí vč zarážicího břevna-dle specifikace v TZ</t>
  </si>
  <si>
    <t>-1302803419</t>
  </si>
  <si>
    <t>997</t>
  </si>
  <si>
    <t>Přesun sutě</t>
  </si>
  <si>
    <t>72</t>
  </si>
  <si>
    <t>997221551</t>
  </si>
  <si>
    <t>Vodorovná doprava suti ze sypkých materiálů do 1 km</t>
  </si>
  <si>
    <t>1485232789</t>
  </si>
  <si>
    <t>73</t>
  </si>
  <si>
    <t>997221559</t>
  </si>
  <si>
    <t>Příplatek ZKD 1 km u vodorovné dopravy suti ze sypkých materiálů</t>
  </si>
  <si>
    <t>-1321123410</t>
  </si>
  <si>
    <t>704,46*14</t>
  </si>
  <si>
    <t>480,314*9</t>
  </si>
  <si>
    <t>74</t>
  </si>
  <si>
    <t>997221611</t>
  </si>
  <si>
    <t>Nakládání suti na dopravní prostředky pro vodorovnou dopravu</t>
  </si>
  <si>
    <t>1608334139</t>
  </si>
  <si>
    <t>75</t>
  </si>
  <si>
    <t>9972219-R11</t>
  </si>
  <si>
    <t>Poplatek za uložení na skládce (skládkovné) škváry</t>
  </si>
  <si>
    <t>1227583281</t>
  </si>
  <si>
    <t>704,460</t>
  </si>
  <si>
    <t>76</t>
  </si>
  <si>
    <t>997221655</t>
  </si>
  <si>
    <t>Poplatek za uložení na skládce (skládkovné) zeminy a kamení kód odpadu 17 05 04</t>
  </si>
  <si>
    <t>-730796052</t>
  </si>
  <si>
    <t>1184,774-704,46</t>
  </si>
  <si>
    <t>998</t>
  </si>
  <si>
    <t>Přesun hmot</t>
  </si>
  <si>
    <t>77</t>
  </si>
  <si>
    <t>998222012</t>
  </si>
  <si>
    <t>Přesun hmot pro tělovýchovné plochy</t>
  </si>
  <si>
    <t>-926983817</t>
  </si>
  <si>
    <t>PSV</t>
  </si>
  <si>
    <t>Práce a dodávky PSV</t>
  </si>
  <si>
    <t>721</t>
  </si>
  <si>
    <t>Zdravotechnika - vnitřní kanalizace</t>
  </si>
  <si>
    <t>78</t>
  </si>
  <si>
    <t>721173404</t>
  </si>
  <si>
    <t>Potrubí kanalizační z PVC SN 4 svodné DN 200</t>
  </si>
  <si>
    <t>-288361884</t>
  </si>
  <si>
    <t>100*2++65+8</t>
  </si>
  <si>
    <t>79</t>
  </si>
  <si>
    <t>72184</t>
  </si>
  <si>
    <t>Kontrolní a čistící šachta  DN400mm</t>
  </si>
  <si>
    <t>kpl</t>
  </si>
  <si>
    <t>1946333714</t>
  </si>
  <si>
    <t>80</t>
  </si>
  <si>
    <t>72185</t>
  </si>
  <si>
    <t>Betonová žumpa  objem 16m3 Mon a dod</t>
  </si>
  <si>
    <t>761456281</t>
  </si>
  <si>
    <t>81</t>
  </si>
  <si>
    <t>998721201</t>
  </si>
  <si>
    <t>Přesun hmot procentní pro vnitřní kanalizace v objektech v do 6 m</t>
  </si>
  <si>
    <t>%</t>
  </si>
  <si>
    <t>1143664495</t>
  </si>
  <si>
    <t>767</t>
  </si>
  <si>
    <t>Konstrukce zámečnické</t>
  </si>
  <si>
    <t>82</t>
  </si>
  <si>
    <t>76797nab1</t>
  </si>
  <si>
    <t>Montáž - natažení+napnutí lanka nosného ocelového - jednoho lana</t>
  </si>
  <si>
    <t>-1316412464</t>
  </si>
  <si>
    <t>"lanko ocelové s PVC tl. 5mm  ve výšce 2,5m"</t>
  </si>
  <si>
    <t>"lanko střední "    (29*2+17*2)</t>
  </si>
  <si>
    <t>83</t>
  </si>
  <si>
    <t>31452nab2</t>
  </si>
  <si>
    <t>lanko ocelové pozinkované + PVC -  D 5mm</t>
  </si>
  <si>
    <t>-1727240789</t>
  </si>
  <si>
    <t>92*1,05</t>
  </si>
  <si>
    <t>84</t>
  </si>
  <si>
    <t>998767202</t>
  </si>
  <si>
    <t>Přesun hmot procentní pro zámečnické konstrukce v objektech v do 12 m</t>
  </si>
  <si>
    <t>1725691479</t>
  </si>
  <si>
    <t>VRN</t>
  </si>
  <si>
    <t>Vedlejší rozpočtové náklady-pro celou stavbu</t>
  </si>
  <si>
    <t>VRN1</t>
  </si>
  <si>
    <t>Průzkumné, geodetické a projektové práce</t>
  </si>
  <si>
    <t>85</t>
  </si>
  <si>
    <t>011103000</t>
  </si>
  <si>
    <t>Geologický průzkum</t>
  </si>
  <si>
    <t>soubor</t>
  </si>
  <si>
    <t>1024</t>
  </si>
  <si>
    <t>1501716712</t>
  </si>
  <si>
    <t>86</t>
  </si>
  <si>
    <t>012203000</t>
  </si>
  <si>
    <t>Geodetické práce při provádění stavby</t>
  </si>
  <si>
    <t>-419468990</t>
  </si>
  <si>
    <t>87</t>
  </si>
  <si>
    <t>012303000</t>
  </si>
  <si>
    <t>Geodetické práce po výstavbě-zaměření skutečného provedení stavby</t>
  </si>
  <si>
    <t>-459824220</t>
  </si>
  <si>
    <t>88</t>
  </si>
  <si>
    <t>012305000</t>
  </si>
  <si>
    <t>Vytýčení stáv. inženýrských sítí před zahájením zemních prací</t>
  </si>
  <si>
    <t>245913908</t>
  </si>
  <si>
    <t>89</t>
  </si>
  <si>
    <t>013254000</t>
  </si>
  <si>
    <t>Dokumentace skutečného provedení stavby- dle vyhlášky 499/2006 SB ve třech vyhotoveních a jednom elektronickém na CD Rom</t>
  </si>
  <si>
    <t>-897077898</t>
  </si>
  <si>
    <t>VRN3</t>
  </si>
  <si>
    <t>Zařízení staveniště</t>
  </si>
  <si>
    <t>90</t>
  </si>
  <si>
    <t>032002000</t>
  </si>
  <si>
    <t>Zřízení a zrušení  staveniště- náklady spojené s vybudováním, provozem a likvidaci zařízení staveniště</t>
  </si>
  <si>
    <t>-1391566127</t>
  </si>
  <si>
    <t>VRN4</t>
  </si>
  <si>
    <t>Inženýrská činnost</t>
  </si>
  <si>
    <t>91</t>
  </si>
  <si>
    <t>043134000</t>
  </si>
  <si>
    <t>Zkoušky zatěžovací statické</t>
  </si>
  <si>
    <t>1494487995</t>
  </si>
  <si>
    <t>VRN9</t>
  </si>
  <si>
    <t>Ostatní náklady</t>
  </si>
  <si>
    <t>92</t>
  </si>
  <si>
    <t>092103001</t>
  </si>
  <si>
    <t>Náklady spojené s umístěním stavby</t>
  </si>
  <si>
    <t>-996311070</t>
  </si>
  <si>
    <t>02 - SO.02 Fotbalové hřiště</t>
  </si>
  <si>
    <t>1469691618</t>
  </si>
  <si>
    <t>"v.č. D.1.8"</t>
  </si>
  <si>
    <t>3,14*23,7*23,7/2+5,2*47,4</t>
  </si>
  <si>
    <t>49,602*47,4</t>
  </si>
  <si>
    <t>121151123</t>
  </si>
  <si>
    <t>Sejmutí ornice plochy přes 500 m2 tl vrstvy do 200 mm strojně</t>
  </si>
  <si>
    <t>1619898766</t>
  </si>
  <si>
    <t>3479,468</t>
  </si>
  <si>
    <t>1993796505</t>
  </si>
  <si>
    <t>"pod branky"</t>
  </si>
  <si>
    <t>0,5*0,5*0,95*4</t>
  </si>
  <si>
    <t>912482013</t>
  </si>
  <si>
    <t>"zpět-30%"</t>
  </si>
  <si>
    <t>3479,468*0,12-3479,468*0,12*0,3</t>
  </si>
  <si>
    <t>-573164576</t>
  </si>
  <si>
    <t>"výkop"</t>
  </si>
  <si>
    <t>866350441</t>
  </si>
  <si>
    <t>"výkop"0,95</t>
  </si>
  <si>
    <t>"drn a ornice"</t>
  </si>
  <si>
    <t>3479,468*0,1</t>
  </si>
  <si>
    <t>-1279860669</t>
  </si>
  <si>
    <t>-1488186997</t>
  </si>
  <si>
    <t>0,95*1,6</t>
  </si>
  <si>
    <t>171251201</t>
  </si>
  <si>
    <t>-699714200</t>
  </si>
  <si>
    <t>0,95</t>
  </si>
  <si>
    <t>180404111</t>
  </si>
  <si>
    <t>Založení hřišťového trávníku výsevem na vrstvě ornice</t>
  </si>
  <si>
    <t>-1991573944</t>
  </si>
  <si>
    <t>00572440</t>
  </si>
  <si>
    <t>osivo směs travní hřištní</t>
  </si>
  <si>
    <t>kg</t>
  </si>
  <si>
    <t>-51105377</t>
  </si>
  <si>
    <t>3479,468*0,03 'Přepočtené koeficientem množství</t>
  </si>
  <si>
    <t>181151311</t>
  </si>
  <si>
    <t>Plošná úprava terénu přes 500 m2 zemina tř 1 až 4 nerovnosti do 100 mm v rovinně a svahu do 1:5</t>
  </si>
  <si>
    <t>-1521640505</t>
  </si>
  <si>
    <t>181301112</t>
  </si>
  <si>
    <t>Rozprostření ornice tl vrstvy do 200 mm pl přes 500 m2 v rovině nebo ve svahu do 1:5 strojně</t>
  </si>
  <si>
    <t>-18828137</t>
  </si>
  <si>
    <t>103641000</t>
  </si>
  <si>
    <t>zemina pro terénní úpravy - tříděná-70% písku a 30% ornice)</t>
  </si>
  <si>
    <t>CS ÚRS 2017 01</t>
  </si>
  <si>
    <t>625238862</t>
  </si>
  <si>
    <t>3479,468*0,12*1,6</t>
  </si>
  <si>
    <t>-1058347643</t>
  </si>
  <si>
    <t>183403153</t>
  </si>
  <si>
    <t>Obdělání půdy hrabáním v rovině a svahu do 1:5</t>
  </si>
  <si>
    <t>-1413254384</t>
  </si>
  <si>
    <t>183403161</t>
  </si>
  <si>
    <t>Obdělání půdy válením v rovině a svahu do 1:5</t>
  </si>
  <si>
    <t>1957993994</t>
  </si>
  <si>
    <t>185802113</t>
  </si>
  <si>
    <t>Hnojení půdy umělým hnojivem na široko v rovině a svahu do 1:5</t>
  </si>
  <si>
    <t>-1355781348</t>
  </si>
  <si>
    <t>3479,468/500*0,0125</t>
  </si>
  <si>
    <t>25192</t>
  </si>
  <si>
    <t>Startovací hnojivo pro výsev trávníku</t>
  </si>
  <si>
    <t>-943119412</t>
  </si>
  <si>
    <t>464460956</t>
  </si>
  <si>
    <t>"základ pod braky"0,6*0,6*0,15*4</t>
  </si>
  <si>
    <t>397508536</t>
  </si>
  <si>
    <t>"základ pod brány"0,6*0,6*0,8*4</t>
  </si>
  <si>
    <t>95958-R12</t>
  </si>
  <si>
    <t>Montáž a dodávka fotbalové branky-dle specifikace v TZ</t>
  </si>
  <si>
    <t>-807619013</t>
  </si>
  <si>
    <t>95958-R13</t>
  </si>
  <si>
    <t>Montáž a dodávka sitě do fotbalové branky-dle specifikace v TZ</t>
  </si>
  <si>
    <t>85329522</t>
  </si>
  <si>
    <t>943123055</t>
  </si>
  <si>
    <t>03 - SO.03 Streetballové hřiště</t>
  </si>
  <si>
    <t>436509511</t>
  </si>
  <si>
    <t>"hřiště"</t>
  </si>
  <si>
    <t>17,4*16,4</t>
  </si>
  <si>
    <t>-165932825</t>
  </si>
  <si>
    <t>"v.č 1,8"</t>
  </si>
  <si>
    <t>122251104</t>
  </si>
  <si>
    <t>Odkopávky a prokopávky nezapažené v hornině třídy těžitelnosti I, skupiny 3 objem do 500 m3 strojně</t>
  </si>
  <si>
    <t>1040934517</t>
  </si>
  <si>
    <t>17,4*16,4*0,32</t>
  </si>
  <si>
    <t>-587839873</t>
  </si>
  <si>
    <t>"v.č. D1.8"</t>
  </si>
  <si>
    <t>"patka"</t>
  </si>
  <si>
    <t>1,0*1,0*1,15</t>
  </si>
  <si>
    <t>651952659</t>
  </si>
  <si>
    <t>"ozn 1"0,4*0,4*1,1*30</t>
  </si>
  <si>
    <t>132251101</t>
  </si>
  <si>
    <t>Hloubení rýh nezapažených  š do 800 mm v hornině třídy těžitelnosti I, skupiny 3 objem do 20 m3 strojně</t>
  </si>
  <si>
    <t>1877409372</t>
  </si>
  <si>
    <t>"v.č.D1.2"</t>
  </si>
  <si>
    <t>"drenáž"</t>
  </si>
  <si>
    <t>(14,5*4)*0,3*0,3</t>
  </si>
  <si>
    <t>19,0*0,5*0,6</t>
  </si>
  <si>
    <t>-1432369630</t>
  </si>
  <si>
    <t>"drn"289,36*0,1</t>
  </si>
  <si>
    <t>"ornice"289,36*0,2</t>
  </si>
  <si>
    <t>-1403061354</t>
  </si>
  <si>
    <t>91,315+7,95+5,28+10,92</t>
  </si>
  <si>
    <t>167151101</t>
  </si>
  <si>
    <t>Nakládání výkopku z hornin třídy těžitelnosti I, skupiny 1 až 3 do 100 m3</t>
  </si>
  <si>
    <t>1497911595</t>
  </si>
  <si>
    <t>86,808+115,465</t>
  </si>
  <si>
    <t>1758909485</t>
  </si>
  <si>
    <t>289,36</t>
  </si>
  <si>
    <t>-189576699</t>
  </si>
  <si>
    <t>735239501</t>
  </si>
  <si>
    <t>115,465*1,6</t>
  </si>
  <si>
    <t>1252896215</t>
  </si>
  <si>
    <t>285,36</t>
  </si>
  <si>
    <t>211561111</t>
  </si>
  <si>
    <t>Výplň odvodňovacích žeber nebo trativodů kamenivem hrubým drceným frakce 4 až 16 mm</t>
  </si>
  <si>
    <t>-1791776989</t>
  </si>
  <si>
    <t>14,5*4*0,3*0,3</t>
  </si>
  <si>
    <t>19*0,5*0,6</t>
  </si>
  <si>
    <t>212751103</t>
  </si>
  <si>
    <t>Trativod z drenážních trubek flexibilních PVC-U SN 4 perforace 360° včetně lože otevřený výkop DN 80 pro meliorace</t>
  </si>
  <si>
    <t>76324686</t>
  </si>
  <si>
    <t>14,5*4</t>
  </si>
  <si>
    <t>-1211124806</t>
  </si>
  <si>
    <t>-719973372</t>
  </si>
  <si>
    <t>1769218855</t>
  </si>
  <si>
    <t>1194181212</t>
  </si>
  <si>
    <t>"patky "</t>
  </si>
  <si>
    <t>"ozn 1"0,4*0,4*0,15*30</t>
  </si>
  <si>
    <t>"ozn 2"1,0*1,0*0,15</t>
  </si>
  <si>
    <t>1858330061</t>
  </si>
  <si>
    <t>"oplocení- D1.11"</t>
  </si>
  <si>
    <t>"ozn. 1"0,4*0,4*0,95*30</t>
  </si>
  <si>
    <t>"ozn.2"1,0*1,0*1,0*1</t>
  </si>
  <si>
    <t>275351121</t>
  </si>
  <si>
    <t>Zřízení bednění základových patek</t>
  </si>
  <si>
    <t>1869016081</t>
  </si>
  <si>
    <t>"ozn. 1"0,4*4*0,5*30</t>
  </si>
  <si>
    <t>"ozn.2"1,0*4*0,5*1</t>
  </si>
  <si>
    <t>275351122</t>
  </si>
  <si>
    <t>Odstranění bednění základových patek</t>
  </si>
  <si>
    <t>1009248406</t>
  </si>
  <si>
    <t>209771897</t>
  </si>
  <si>
    <t>"v.č. 1,11"</t>
  </si>
  <si>
    <t>"oplocení hřiště"30</t>
  </si>
  <si>
    <t>55342-nab1b</t>
  </si>
  <si>
    <t>Sloupek plotový žárově zinkovaný 4950x89x3mm- zavíčkovaný</t>
  </si>
  <si>
    <t>-597927856</t>
  </si>
  <si>
    <t>348101230</t>
  </si>
  <si>
    <t>Osazení vrat a vrátek k oplocení na ocelové sloupky do 6 m2</t>
  </si>
  <si>
    <t>-1555745395</t>
  </si>
  <si>
    <t>55342nab3</t>
  </si>
  <si>
    <t>branka vstupní 2 křídlová otočná-2125x2300mm-rámy z trubek žárově zinkované bez nosných sloupků</t>
  </si>
  <si>
    <t>-679624243</t>
  </si>
  <si>
    <t>"branky s úchyty pro přichycení bezuzlové sítě"1</t>
  </si>
  <si>
    <t>561147754</t>
  </si>
  <si>
    <t>"podkladní vrstva - podsyp štěrkopískem - tl. 5cm"</t>
  </si>
  <si>
    <t>-2008459535</t>
  </si>
  <si>
    <t>16*17</t>
  </si>
  <si>
    <t>-875179042</t>
  </si>
  <si>
    <t>484754859</t>
  </si>
  <si>
    <t>"podklad podsyp 2cm"272</t>
  </si>
  <si>
    <t>576136111</t>
  </si>
  <si>
    <t>Asfaltový koberec otevřený AKO 8 (AKOJ) tl 40 mm š do 3 m z modifikovaného asfaltu</t>
  </si>
  <si>
    <t>1772545766</t>
  </si>
  <si>
    <t>576146311</t>
  </si>
  <si>
    <t>Asfaltový koberec otevřený AKO 16 (AKOH) tl 50 mm š do 3 m z nemodifikovaného asfaltu</t>
  </si>
  <si>
    <t>148754504</t>
  </si>
  <si>
    <t>Lajnování venkovního litého pryžového povrchu elastickým lakem v různé barevnosti zahrnuto v  obj 01</t>
  </si>
  <si>
    <t>-399867470</t>
  </si>
  <si>
    <t>59341nab1</t>
  </si>
  <si>
    <t xml:space="preserve">Umělý sportovní kryt PUR- povrch plošně vodopropustný, dvovrstvý s vrchním nástřikem tl. 11mm - vrstva EPDM </t>
  </si>
  <si>
    <t>-1459106681</t>
  </si>
  <si>
    <t>272</t>
  </si>
  <si>
    <t>1578665547</t>
  </si>
  <si>
    <t xml:space="preserve">"obrubník záhonový"  </t>
  </si>
  <si>
    <t>(17+16)*2</t>
  </si>
  <si>
    <t>59217002</t>
  </si>
  <si>
    <t>obrubník betonový zahradní šedý 1000x50x200mm</t>
  </si>
  <si>
    <t>-262484938</t>
  </si>
  <si>
    <t>66*1,01</t>
  </si>
  <si>
    <t>-21282656</t>
  </si>
  <si>
    <t>" obrubníky"66*0,3*0,1</t>
  </si>
  <si>
    <t>-354284283</t>
  </si>
  <si>
    <t>"geotextilie - obalení drenáže     m2"    (14,5*4+19) *1,0</t>
  </si>
  <si>
    <t>"vsakovací jímka"(2,0*2,0*2+(2,0+2,0)*2*2,0)*1,2</t>
  </si>
  <si>
    <t>95998nab5</t>
  </si>
  <si>
    <t>Vybavení hřiště - dodávka a montáž koše basketbalového-nosný systém s vyložením a s obroučkou+síťka-dle specifikace v TZ</t>
  </si>
  <si>
    <t>1214166694</t>
  </si>
  <si>
    <t>"hřiště víceúčelové - vybavení sportovní"</t>
  </si>
  <si>
    <t>"koš basketbalový - nosný systém s vyložením a s obroučkou+síťka    ks"     1</t>
  </si>
  <si>
    <t>2056082102</t>
  </si>
  <si>
    <t>-574342075</t>
  </si>
  <si>
    <t>"lanko střední "    (17*2+16*2)</t>
  </si>
  <si>
    <t>-72485573</t>
  </si>
  <si>
    <t>66*1,05</t>
  </si>
  <si>
    <t>767995111</t>
  </si>
  <si>
    <t>Montáž atypických zámečnických konstrukcí hmotnosti do 5 kg</t>
  </si>
  <si>
    <t>-920943249</t>
  </si>
  <si>
    <t>"trubky ztužující oplocení šroubované"</t>
  </si>
  <si>
    <t>(17*2+16*2)*2*1,94-2,1*1*1,94</t>
  </si>
  <si>
    <t>"kotvící a spojovací materiál"30</t>
  </si>
  <si>
    <t>14011 nab2</t>
  </si>
  <si>
    <t>trubka ocelová bezešvá žárově zinkovaná 32x2,6mm vč úpravy pro montáž na sloupky a kotvicí materiál</t>
  </si>
  <si>
    <t>1526480832</t>
  </si>
  <si>
    <t>((17*2+16*2)*2*1,94-2,1*1*1,94)*1,03</t>
  </si>
  <si>
    <t>"kotvící materiál a spojovací"30*1,03</t>
  </si>
  <si>
    <t>-213696797</t>
  </si>
  <si>
    <t>04 - SO 04 Areálové oplocení</t>
  </si>
  <si>
    <t>1249895565</t>
  </si>
  <si>
    <t>2068</t>
  </si>
  <si>
    <t>121151113</t>
  </si>
  <si>
    <t>Sejmutí ornice plochy do 500 m2 tl vrstvy do 200 mm strojně</t>
  </si>
  <si>
    <t>1179031701</t>
  </si>
  <si>
    <t>"C3"</t>
  </si>
  <si>
    <t>"Chodníky"</t>
  </si>
  <si>
    <t>(7,5+11)/2*9,0+2,5*2,0/2</t>
  </si>
  <si>
    <t>25*9,0/2</t>
  </si>
  <si>
    <t>5,0*2,0+1,0*1,0/2</t>
  </si>
  <si>
    <t>(23,5+20,0+30,0)*2,0</t>
  </si>
  <si>
    <t>(1,0+10,0)/2*20</t>
  </si>
  <si>
    <t>(1,0+2,0)/2*8,0</t>
  </si>
  <si>
    <t xml:space="preserve"> "zelené plochy"</t>
  </si>
  <si>
    <t>33*6,0</t>
  </si>
  <si>
    <t>10*6,0</t>
  </si>
  <si>
    <t>6,0*2,0</t>
  </si>
  <si>
    <t>3,0*11,0/2</t>
  </si>
  <si>
    <t>4,0*16/2</t>
  </si>
  <si>
    <t>5,5*15/2</t>
  </si>
  <si>
    <t>12*1,0/2</t>
  </si>
  <si>
    <t>17*1,5</t>
  </si>
  <si>
    <t>17*6,0-8,5*4,0</t>
  </si>
  <si>
    <t>101*6,5</t>
  </si>
  <si>
    <t>5,0*2,0</t>
  </si>
  <si>
    <t>7*10/2</t>
  </si>
  <si>
    <t>(8+8,5)/2*16</t>
  </si>
  <si>
    <t>(5,0+5,5)/2*26</t>
  </si>
  <si>
    <t>(11+6,0)/2*16</t>
  </si>
  <si>
    <t>12,5*4/2</t>
  </si>
  <si>
    <t>131111333</t>
  </si>
  <si>
    <t>Vrtání jamek pro plotové sloupky D do 300 mm - ručně s motorovým vrtákem</t>
  </si>
  <si>
    <t>997937619</t>
  </si>
  <si>
    <t>(105+8)*0,9</t>
  </si>
  <si>
    <t>-784038093</t>
  </si>
  <si>
    <t>"drn"477,75*0,1</t>
  </si>
  <si>
    <t>"ornice"477,75*0,2</t>
  </si>
  <si>
    <t>-45083055</t>
  </si>
  <si>
    <t>"v.č. D1.16-17""</t>
  </si>
  <si>
    <t>"oplocení"101,7*0,15*0,15</t>
  </si>
  <si>
    <t>655105379</t>
  </si>
  <si>
    <t>"v.č. D1.15 a C3""</t>
  </si>
  <si>
    <t>"oplocení"107,75*0,15*0,15</t>
  </si>
  <si>
    <t>836027446</t>
  </si>
  <si>
    <t>"chodníky"477,75</t>
  </si>
  <si>
    <t>1375556247</t>
  </si>
  <si>
    <t>2,288*1,6</t>
  </si>
  <si>
    <t>-763545938</t>
  </si>
  <si>
    <t>"přebytečná zemina, drn"50,199</t>
  </si>
  <si>
    <t>181111111</t>
  </si>
  <si>
    <t>Plošná úprava terénu do 500 m2 zemina tř 1 až 4 nerovnosti do 100 mm v rovinně a svahu do 1:5</t>
  </si>
  <si>
    <t>897506650</t>
  </si>
  <si>
    <t>"úprava kolem všech objektů"</t>
  </si>
  <si>
    <t>181351003</t>
  </si>
  <si>
    <t>Rozprostření ornice tl vrstvy do 200 mm pl do 100 m2 v rovině nebo ve svahu do 1:5 strojně</t>
  </si>
  <si>
    <t>-915602502</t>
  </si>
  <si>
    <t>1590,25</t>
  </si>
  <si>
    <t>311745144</t>
  </si>
  <si>
    <t>477,75</t>
  </si>
  <si>
    <t>-1719341541</t>
  </si>
  <si>
    <t>1819930266</t>
  </si>
  <si>
    <t>183405211</t>
  </si>
  <si>
    <t>Výsev trávníku hydroosevem na ornici</t>
  </si>
  <si>
    <t>2030633261</t>
  </si>
  <si>
    <t>897221827</t>
  </si>
  <si>
    <t>1590,25*0,03</t>
  </si>
  <si>
    <t>184102113</t>
  </si>
  <si>
    <t>Výsadba dřeviny s balem D do 0,4 m do jamky se zalitím v rovině a svahu do 1:5</t>
  </si>
  <si>
    <t>1948140302</t>
  </si>
  <si>
    <t>026404-R16</t>
  </si>
  <si>
    <t>Listnatý strom 200-250cm</t>
  </si>
  <si>
    <t>-1379854191</t>
  </si>
  <si>
    <t>-245170395</t>
  </si>
  <si>
    <t>"patky"3,14*0,15*0,15*0,1*120</t>
  </si>
  <si>
    <t>338171123</t>
  </si>
  <si>
    <t>Osazování sloupků a vzpěr plotových ocelových v do 2,60 m se zabetonováním</t>
  </si>
  <si>
    <t>-857710538</t>
  </si>
  <si>
    <t>(105+8)</t>
  </si>
  <si>
    <t>5534229-R2</t>
  </si>
  <si>
    <t>sloupek plotový Pz a komaxitový 2500/48x1,5mm</t>
  </si>
  <si>
    <t>-1459634569</t>
  </si>
  <si>
    <t>105</t>
  </si>
  <si>
    <t>5534227-R3</t>
  </si>
  <si>
    <t>vzpěra plotová 48x1,5mm včetně krytky s uchem 2500mm</t>
  </si>
  <si>
    <t>-1082812390</t>
  </si>
  <si>
    <t>348101240</t>
  </si>
  <si>
    <t>Osazení vrat a vrátek k oplocení na ocelové sloupky do 8 m2</t>
  </si>
  <si>
    <t>1675207761</t>
  </si>
  <si>
    <t>55342367-R</t>
  </si>
  <si>
    <t>brána plotová dvoukřídlá Pz s PVC vrstvou 3400x1850mm</t>
  </si>
  <si>
    <t>-409305988</t>
  </si>
  <si>
    <t>348401130</t>
  </si>
  <si>
    <t>Montáž oplocení ze strojového pletiva s napínacími dráty výšky do 2,0 m</t>
  </si>
  <si>
    <t>-1947107322</t>
  </si>
  <si>
    <t>92+7+145-3,4*2</t>
  </si>
  <si>
    <t>31327506</t>
  </si>
  <si>
    <t>pletivo drátěné plastifikované se čtvercovými oky 50/2,7 mm v 1800mm</t>
  </si>
  <si>
    <t>718939002</t>
  </si>
  <si>
    <t>239</t>
  </si>
  <si>
    <t>1624568788</t>
  </si>
  <si>
    <t>7,5+10+8+5,0*2</t>
  </si>
  <si>
    <t>2,0+2,5+2,0+22,5+20+30+2,0+25+1,0*2</t>
  </si>
  <si>
    <t>-329835391</t>
  </si>
  <si>
    <t>143,5*1,01</t>
  </si>
  <si>
    <t>-1271698977</t>
  </si>
  <si>
    <t>" obrubníky"143,5*0,3*0,1</t>
  </si>
  <si>
    <t>966071711</t>
  </si>
  <si>
    <t>Bourání sloupků a vzpěr plotových ocelových do 2,5 m zabetonovaných</t>
  </si>
  <si>
    <t>939687312</t>
  </si>
  <si>
    <t>966071822</t>
  </si>
  <si>
    <t>Rozebrání oplocení z drátěného pletiva se čtvercovými oky výšky do 2,0 m</t>
  </si>
  <si>
    <t>-1793382731</t>
  </si>
  <si>
    <t>-1145580519</t>
  </si>
  <si>
    <t>12117951</t>
  </si>
  <si>
    <t>8,012*9</t>
  </si>
  <si>
    <t>-893740954</t>
  </si>
  <si>
    <t>-474113832</t>
  </si>
  <si>
    <t>998232110</t>
  </si>
  <si>
    <t>Přesun hmot pro oplocení zděné z cihel nebo tvárnic v do 3 m</t>
  </si>
  <si>
    <t>-465409054</t>
  </si>
  <si>
    <t>06 - SO 06 Zelená stěna</t>
  </si>
  <si>
    <t>120276223</t>
  </si>
  <si>
    <t>6*0,9</t>
  </si>
  <si>
    <t>-1798864511</t>
  </si>
  <si>
    <t>"v.č. D1.16""</t>
  </si>
  <si>
    <t>5,4*0,15*0,15</t>
  </si>
  <si>
    <t>1946967795</t>
  </si>
  <si>
    <t>0,122</t>
  </si>
  <si>
    <t>-252773607</t>
  </si>
  <si>
    <t>0,122*1,6</t>
  </si>
  <si>
    <t>2042648956</t>
  </si>
  <si>
    <t>"přebytečná zemna"0,122</t>
  </si>
  <si>
    <t>1739248561</t>
  </si>
  <si>
    <t>3,14*0,15*0,15*0,1*6</t>
  </si>
  <si>
    <t>338121123</t>
  </si>
  <si>
    <t>Osazování sloupků a vzpěr ŽB plotových zabetonováním patky o objemu do 0,15 m3</t>
  </si>
  <si>
    <t>373473950</t>
  </si>
  <si>
    <t>59231000</t>
  </si>
  <si>
    <t>sloupek betonový plotový koncový pro skládané plné ploty  v.2720mm</t>
  </si>
  <si>
    <t>817645890</t>
  </si>
  <si>
    <t>59231009</t>
  </si>
  <si>
    <t>sloupek betonový plotový rohový pro skládané plnév.2720mm</t>
  </si>
  <si>
    <t>290955159</t>
  </si>
  <si>
    <t>348121122-R16</t>
  </si>
  <si>
    <t>Osazování ŽB desek plotových</t>
  </si>
  <si>
    <t>1696325996</t>
  </si>
  <si>
    <t>592452</t>
  </si>
  <si>
    <t>Plotová deska betonová jednostranná šedá s reliefem štípaný kámen 200x500x45mm</t>
  </si>
  <si>
    <t>-1634635438</t>
  </si>
  <si>
    <t>998232131</t>
  </si>
  <si>
    <t>Přesun hmot pro oplocení z betonu monolitického v do 3 m</t>
  </si>
  <si>
    <t>-319012318</t>
  </si>
  <si>
    <t>CS ÚRS 2021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</si>
</sst>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61" t="s">
        <v>5</v>
      </c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R5" s="21"/>
      <c r="BE5" s="242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R6" s="21"/>
      <c r="BE6" s="243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43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43"/>
      <c r="BS8" s="18" t="s">
        <v>6</v>
      </c>
    </row>
    <row r="9" spans="1:74" s="1" customFormat="1" ht="14.45" customHeight="1">
      <c r="B9" s="21"/>
      <c r="AR9" s="21"/>
      <c r="BE9" s="243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243"/>
      <c r="BS10" s="18" t="s">
        <v>6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1</v>
      </c>
      <c r="AR11" s="21"/>
      <c r="BE11" s="243"/>
      <c r="BS11" s="18" t="s">
        <v>6</v>
      </c>
    </row>
    <row r="12" spans="1:74" s="1" customFormat="1" ht="6.95" customHeight="1">
      <c r="B12" s="21"/>
      <c r="AR12" s="21"/>
      <c r="BE12" s="243"/>
      <c r="BS12" s="18" t="s">
        <v>6</v>
      </c>
    </row>
    <row r="13" spans="1:74" s="1" customFormat="1" ht="12" customHeight="1">
      <c r="B13" s="21"/>
      <c r="D13" s="28" t="s">
        <v>29</v>
      </c>
      <c r="AK13" s="28" t="s">
        <v>25</v>
      </c>
      <c r="AN13" s="30" t="s">
        <v>30</v>
      </c>
      <c r="AR13" s="21"/>
      <c r="BE13" s="243"/>
      <c r="BS13" s="18" t="s">
        <v>6</v>
      </c>
    </row>
    <row r="14" spans="1:74" ht="12.75">
      <c r="B14" s="21"/>
      <c r="E14" s="248" t="s">
        <v>30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8" t="s">
        <v>28</v>
      </c>
      <c r="AN14" s="30" t="s">
        <v>30</v>
      </c>
      <c r="AR14" s="21"/>
      <c r="BE14" s="243"/>
      <c r="BS14" s="18" t="s">
        <v>6</v>
      </c>
    </row>
    <row r="15" spans="1:74" s="1" customFormat="1" ht="6.95" customHeight="1">
      <c r="B15" s="21"/>
      <c r="AR15" s="21"/>
      <c r="BE15" s="243"/>
      <c r="BS15" s="18" t="s">
        <v>3</v>
      </c>
    </row>
    <row r="16" spans="1:74" s="1" customFormat="1" ht="12" customHeight="1">
      <c r="B16" s="21"/>
      <c r="D16" s="28" t="s">
        <v>31</v>
      </c>
      <c r="AK16" s="28" t="s">
        <v>25</v>
      </c>
      <c r="AN16" s="26" t="s">
        <v>32</v>
      </c>
      <c r="AR16" s="21"/>
      <c r="BE16" s="243"/>
      <c r="BS16" s="18" t="s">
        <v>3</v>
      </c>
    </row>
    <row r="17" spans="1:71" s="1" customFormat="1" ht="18.399999999999999" customHeight="1">
      <c r="B17" s="21"/>
      <c r="E17" s="26" t="s">
        <v>33</v>
      </c>
      <c r="AK17" s="28" t="s">
        <v>28</v>
      </c>
      <c r="AN17" s="26" t="s">
        <v>1</v>
      </c>
      <c r="AR17" s="21"/>
      <c r="BE17" s="243"/>
      <c r="BS17" s="18" t="s">
        <v>34</v>
      </c>
    </row>
    <row r="18" spans="1:71" s="1" customFormat="1" ht="6.95" customHeight="1">
      <c r="B18" s="21"/>
      <c r="AR18" s="21"/>
      <c r="BE18" s="243"/>
      <c r="BS18" s="18" t="s">
        <v>6</v>
      </c>
    </row>
    <row r="19" spans="1:71" s="1" customFormat="1" ht="12" customHeight="1">
      <c r="B19" s="21"/>
      <c r="D19" s="28" t="s">
        <v>35</v>
      </c>
      <c r="AK19" s="28" t="s">
        <v>25</v>
      </c>
      <c r="AN19" s="26" t="s">
        <v>1</v>
      </c>
      <c r="AR19" s="21"/>
      <c r="BE19" s="243"/>
      <c r="BS19" s="18" t="s">
        <v>6</v>
      </c>
    </row>
    <row r="20" spans="1:71" s="1" customFormat="1" ht="18.399999999999999" customHeight="1">
      <c r="B20" s="21"/>
      <c r="E20" s="26" t="s">
        <v>36</v>
      </c>
      <c r="AK20" s="28" t="s">
        <v>28</v>
      </c>
      <c r="AN20" s="26" t="s">
        <v>1</v>
      </c>
      <c r="AR20" s="21"/>
      <c r="BE20" s="243"/>
      <c r="BS20" s="18" t="s">
        <v>34</v>
      </c>
    </row>
    <row r="21" spans="1:71" s="1" customFormat="1" ht="6.95" customHeight="1">
      <c r="B21" s="21"/>
      <c r="AR21" s="21"/>
      <c r="BE21" s="243"/>
    </row>
    <row r="22" spans="1:71" s="1" customFormat="1" ht="12" customHeight="1">
      <c r="B22" s="21"/>
      <c r="D22" s="28" t="s">
        <v>37</v>
      </c>
      <c r="AR22" s="21"/>
      <c r="BE22" s="243"/>
    </row>
    <row r="23" spans="1:71" s="1" customFormat="1" ht="16.5" customHeight="1">
      <c r="B23" s="21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R23" s="21"/>
      <c r="BE23" s="243"/>
    </row>
    <row r="24" spans="1:71" s="1" customFormat="1" ht="6.95" customHeight="1">
      <c r="B24" s="21"/>
      <c r="AR24" s="21"/>
      <c r="BE24" s="243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3"/>
    </row>
    <row r="26" spans="1:71" s="2" customFormat="1" ht="25.9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1">
        <f>ROUND(AG94,2)</f>
        <v>0</v>
      </c>
      <c r="AL26" s="252"/>
      <c r="AM26" s="252"/>
      <c r="AN26" s="252"/>
      <c r="AO26" s="252"/>
      <c r="AP26" s="33"/>
      <c r="AQ26" s="33"/>
      <c r="AR26" s="34"/>
      <c r="BE26" s="243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3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3" t="s">
        <v>39</v>
      </c>
      <c r="M28" s="253"/>
      <c r="N28" s="253"/>
      <c r="O28" s="253"/>
      <c r="P28" s="253"/>
      <c r="Q28" s="33"/>
      <c r="R28" s="33"/>
      <c r="S28" s="33"/>
      <c r="T28" s="33"/>
      <c r="U28" s="33"/>
      <c r="V28" s="33"/>
      <c r="W28" s="253" t="s">
        <v>40</v>
      </c>
      <c r="X28" s="253"/>
      <c r="Y28" s="253"/>
      <c r="Z28" s="253"/>
      <c r="AA28" s="253"/>
      <c r="AB28" s="253"/>
      <c r="AC28" s="253"/>
      <c r="AD28" s="253"/>
      <c r="AE28" s="253"/>
      <c r="AF28" s="33"/>
      <c r="AG28" s="33"/>
      <c r="AH28" s="33"/>
      <c r="AI28" s="33"/>
      <c r="AJ28" s="33"/>
      <c r="AK28" s="253" t="s">
        <v>41</v>
      </c>
      <c r="AL28" s="253"/>
      <c r="AM28" s="253"/>
      <c r="AN28" s="253"/>
      <c r="AO28" s="253"/>
      <c r="AP28" s="33"/>
      <c r="AQ28" s="33"/>
      <c r="AR28" s="34"/>
      <c r="BE28" s="243"/>
    </row>
    <row r="29" spans="1:71" s="3" customFormat="1" ht="14.45" customHeight="1">
      <c r="B29" s="38"/>
      <c r="D29" s="28" t="s">
        <v>42</v>
      </c>
      <c r="F29" s="28" t="s">
        <v>43</v>
      </c>
      <c r="L29" s="256">
        <v>0.21</v>
      </c>
      <c r="M29" s="255"/>
      <c r="N29" s="255"/>
      <c r="O29" s="255"/>
      <c r="P29" s="255"/>
      <c r="W29" s="254">
        <f>ROUND(AZ94, 2)</f>
        <v>0</v>
      </c>
      <c r="X29" s="255"/>
      <c r="Y29" s="255"/>
      <c r="Z29" s="255"/>
      <c r="AA29" s="255"/>
      <c r="AB29" s="255"/>
      <c r="AC29" s="255"/>
      <c r="AD29" s="255"/>
      <c r="AE29" s="255"/>
      <c r="AK29" s="254">
        <f>ROUND(AV94, 2)</f>
        <v>0</v>
      </c>
      <c r="AL29" s="255"/>
      <c r="AM29" s="255"/>
      <c r="AN29" s="255"/>
      <c r="AO29" s="255"/>
      <c r="AR29" s="38"/>
      <c r="BE29" s="244"/>
    </row>
    <row r="30" spans="1:71" s="3" customFormat="1" ht="14.45" customHeight="1">
      <c r="B30" s="38"/>
      <c r="F30" s="28" t="s">
        <v>44</v>
      </c>
      <c r="L30" s="256">
        <v>0.15</v>
      </c>
      <c r="M30" s="255"/>
      <c r="N30" s="255"/>
      <c r="O30" s="255"/>
      <c r="P30" s="255"/>
      <c r="W30" s="254">
        <f>ROUND(BA94, 2)</f>
        <v>0</v>
      </c>
      <c r="X30" s="255"/>
      <c r="Y30" s="255"/>
      <c r="Z30" s="255"/>
      <c r="AA30" s="255"/>
      <c r="AB30" s="255"/>
      <c r="AC30" s="255"/>
      <c r="AD30" s="255"/>
      <c r="AE30" s="255"/>
      <c r="AK30" s="254">
        <f>ROUND(AW94, 2)</f>
        <v>0</v>
      </c>
      <c r="AL30" s="255"/>
      <c r="AM30" s="255"/>
      <c r="AN30" s="255"/>
      <c r="AO30" s="255"/>
      <c r="AR30" s="38"/>
      <c r="BE30" s="244"/>
    </row>
    <row r="31" spans="1:71" s="3" customFormat="1" ht="14.45" hidden="1" customHeight="1">
      <c r="B31" s="38"/>
      <c r="F31" s="28" t="s">
        <v>45</v>
      </c>
      <c r="L31" s="256">
        <v>0.21</v>
      </c>
      <c r="M31" s="255"/>
      <c r="N31" s="255"/>
      <c r="O31" s="255"/>
      <c r="P31" s="255"/>
      <c r="W31" s="254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R31" s="38"/>
      <c r="BE31" s="244"/>
    </row>
    <row r="32" spans="1:71" s="3" customFormat="1" ht="14.45" hidden="1" customHeight="1">
      <c r="B32" s="38"/>
      <c r="F32" s="28" t="s">
        <v>46</v>
      </c>
      <c r="L32" s="256">
        <v>0.15</v>
      </c>
      <c r="M32" s="255"/>
      <c r="N32" s="255"/>
      <c r="O32" s="255"/>
      <c r="P32" s="255"/>
      <c r="W32" s="254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R32" s="38"/>
      <c r="BE32" s="244"/>
    </row>
    <row r="33" spans="1:57" s="3" customFormat="1" ht="14.45" hidden="1" customHeight="1">
      <c r="B33" s="38"/>
      <c r="F33" s="28" t="s">
        <v>47</v>
      </c>
      <c r="L33" s="256">
        <v>0</v>
      </c>
      <c r="M33" s="255"/>
      <c r="N33" s="255"/>
      <c r="O33" s="255"/>
      <c r="P33" s="255"/>
      <c r="W33" s="254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R33" s="38"/>
      <c r="BE33" s="244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3"/>
    </row>
    <row r="35" spans="1:57" s="2" customFormat="1" ht="25.9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60" t="s">
        <v>50</v>
      </c>
      <c r="Y35" s="258"/>
      <c r="Z35" s="258"/>
      <c r="AA35" s="258"/>
      <c r="AB35" s="258"/>
      <c r="AC35" s="41"/>
      <c r="AD35" s="41"/>
      <c r="AE35" s="41"/>
      <c r="AF35" s="41"/>
      <c r="AG35" s="41"/>
      <c r="AH35" s="41"/>
      <c r="AI35" s="41"/>
      <c r="AJ35" s="41"/>
      <c r="AK35" s="257">
        <f>SUM(AK26:AK33)</f>
        <v>0</v>
      </c>
      <c r="AL35" s="258"/>
      <c r="AM35" s="258"/>
      <c r="AN35" s="258"/>
      <c r="AO35" s="259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53</v>
      </c>
      <c r="AI60" s="36"/>
      <c r="AJ60" s="36"/>
      <c r="AK60" s="36"/>
      <c r="AL60" s="36"/>
      <c r="AM60" s="46" t="s">
        <v>54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56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53</v>
      </c>
      <c r="AI75" s="36"/>
      <c r="AJ75" s="36"/>
      <c r="AK75" s="36"/>
      <c r="AL75" s="36"/>
      <c r="AM75" s="46" t="s">
        <v>54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Pitter132</v>
      </c>
      <c r="AR84" s="52"/>
    </row>
    <row r="85" spans="1:91" s="5" customFormat="1" ht="36.950000000000003" customHeight="1">
      <c r="B85" s="53"/>
      <c r="C85" s="54" t="s">
        <v>16</v>
      </c>
      <c r="L85" s="223" t="str">
        <f>K6</f>
        <v>Rekonstrukce a modernizace školního hřiště ZŠ  Broumovská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Liberec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25" t="str">
        <f>IF(AN8= "","",AN8)</f>
        <v>17. 1. 2022</v>
      </c>
      <c r="AN87" s="225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Statutární město Liberec, nám .Dr.E. Beneše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31</v>
      </c>
      <c r="AJ89" s="33"/>
      <c r="AK89" s="33"/>
      <c r="AL89" s="33"/>
      <c r="AM89" s="226" t="str">
        <f>IF(E17="","",E17)</f>
        <v>Pitter Design, s.r.o.Pardubice</v>
      </c>
      <c r="AN89" s="227"/>
      <c r="AO89" s="227"/>
      <c r="AP89" s="227"/>
      <c r="AQ89" s="33"/>
      <c r="AR89" s="34"/>
      <c r="AS89" s="228" t="s">
        <v>58</v>
      </c>
      <c r="AT89" s="229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35</v>
      </c>
      <c r="AJ90" s="33"/>
      <c r="AK90" s="33"/>
      <c r="AL90" s="33"/>
      <c r="AM90" s="226" t="str">
        <f>IF(E20="","",E20)</f>
        <v xml:space="preserve"> </v>
      </c>
      <c r="AN90" s="227"/>
      <c r="AO90" s="227"/>
      <c r="AP90" s="227"/>
      <c r="AQ90" s="33"/>
      <c r="AR90" s="34"/>
      <c r="AS90" s="230"/>
      <c r="AT90" s="231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0"/>
      <c r="AT91" s="23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2" t="s">
        <v>59</v>
      </c>
      <c r="D92" s="233"/>
      <c r="E92" s="233"/>
      <c r="F92" s="233"/>
      <c r="G92" s="233"/>
      <c r="H92" s="61"/>
      <c r="I92" s="235" t="s">
        <v>60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4" t="s">
        <v>61</v>
      </c>
      <c r="AH92" s="233"/>
      <c r="AI92" s="233"/>
      <c r="AJ92" s="233"/>
      <c r="AK92" s="233"/>
      <c r="AL92" s="233"/>
      <c r="AM92" s="233"/>
      <c r="AN92" s="235" t="s">
        <v>62</v>
      </c>
      <c r="AO92" s="233"/>
      <c r="AP92" s="236"/>
      <c r="AQ92" s="62" t="s">
        <v>63</v>
      </c>
      <c r="AR92" s="34"/>
      <c r="AS92" s="63" t="s">
        <v>64</v>
      </c>
      <c r="AT92" s="64" t="s">
        <v>65</v>
      </c>
      <c r="AU92" s="64" t="s">
        <v>66</v>
      </c>
      <c r="AV92" s="64" t="s">
        <v>67</v>
      </c>
      <c r="AW92" s="64" t="s">
        <v>68</v>
      </c>
      <c r="AX92" s="64" t="s">
        <v>69</v>
      </c>
      <c r="AY92" s="64" t="s">
        <v>70</v>
      </c>
      <c r="AZ92" s="64" t="s">
        <v>71</v>
      </c>
      <c r="BA92" s="64" t="s">
        <v>72</v>
      </c>
      <c r="BB92" s="64" t="s">
        <v>73</v>
      </c>
      <c r="BC92" s="64" t="s">
        <v>74</v>
      </c>
      <c r="BD92" s="65" t="s">
        <v>75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76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0">
        <f>ROUND(SUM(AG95:AG99),2)</f>
        <v>0</v>
      </c>
      <c r="AH94" s="240"/>
      <c r="AI94" s="240"/>
      <c r="AJ94" s="240"/>
      <c r="AK94" s="240"/>
      <c r="AL94" s="240"/>
      <c r="AM94" s="240"/>
      <c r="AN94" s="241">
        <f t="shared" ref="AN94:AN99" si="0">SUM(AG94,AT94)</f>
        <v>0</v>
      </c>
      <c r="AO94" s="241"/>
      <c r="AP94" s="241"/>
      <c r="AQ94" s="73" t="s">
        <v>1</v>
      </c>
      <c r="AR94" s="69"/>
      <c r="AS94" s="74">
        <f>ROUND(SUM(AS95:AS99),2)</f>
        <v>0</v>
      </c>
      <c r="AT94" s="75">
        <f t="shared" ref="AT94:AT99" si="1">ROUND(SUM(AV94:AW94),2)</f>
        <v>0</v>
      </c>
      <c r="AU94" s="76">
        <f>ROUND(SUM(AU95:AU99),5)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ROUND(SUM(AZ95:AZ99),2)</f>
        <v>0</v>
      </c>
      <c r="BA94" s="75">
        <f>ROUND(SUM(BA95:BA99),2)</f>
        <v>0</v>
      </c>
      <c r="BB94" s="75">
        <f>ROUND(SUM(BB95:BB99),2)</f>
        <v>0</v>
      </c>
      <c r="BC94" s="75">
        <f>ROUND(SUM(BC95:BC99),2)</f>
        <v>0</v>
      </c>
      <c r="BD94" s="77">
        <f>ROUND(SUM(BD95:BD99),2)</f>
        <v>0</v>
      </c>
      <c r="BS94" s="78" t="s">
        <v>77</v>
      </c>
      <c r="BT94" s="78" t="s">
        <v>78</v>
      </c>
      <c r="BU94" s="79" t="s">
        <v>79</v>
      </c>
      <c r="BV94" s="78" t="s">
        <v>80</v>
      </c>
      <c r="BW94" s="78" t="s">
        <v>4</v>
      </c>
      <c r="BX94" s="78" t="s">
        <v>81</v>
      </c>
      <c r="CL94" s="78" t="s">
        <v>1</v>
      </c>
    </row>
    <row r="95" spans="1:91" s="7" customFormat="1" ht="16.5" customHeight="1">
      <c r="A95" s="80" t="s">
        <v>82</v>
      </c>
      <c r="B95" s="81"/>
      <c r="C95" s="82"/>
      <c r="D95" s="237" t="s">
        <v>83</v>
      </c>
      <c r="E95" s="237"/>
      <c r="F95" s="237"/>
      <c r="G95" s="237"/>
      <c r="H95" s="237"/>
      <c r="I95" s="83"/>
      <c r="J95" s="237" t="s">
        <v>84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8">
        <f>'01 - SO 01 Atletická dráha'!J30</f>
        <v>0</v>
      </c>
      <c r="AH95" s="239"/>
      <c r="AI95" s="239"/>
      <c r="AJ95" s="239"/>
      <c r="AK95" s="239"/>
      <c r="AL95" s="239"/>
      <c r="AM95" s="239"/>
      <c r="AN95" s="238">
        <f t="shared" si="0"/>
        <v>0</v>
      </c>
      <c r="AO95" s="239"/>
      <c r="AP95" s="239"/>
      <c r="AQ95" s="84" t="s">
        <v>85</v>
      </c>
      <c r="AR95" s="81"/>
      <c r="AS95" s="85">
        <v>0</v>
      </c>
      <c r="AT95" s="86">
        <f t="shared" si="1"/>
        <v>0</v>
      </c>
      <c r="AU95" s="87">
        <f>'01 - SO 01 Atletická dráha'!P134</f>
        <v>0</v>
      </c>
      <c r="AV95" s="86">
        <f>'01 - SO 01 Atletická dráha'!J33</f>
        <v>0</v>
      </c>
      <c r="AW95" s="86">
        <f>'01 - SO 01 Atletická dráha'!J34</f>
        <v>0</v>
      </c>
      <c r="AX95" s="86">
        <f>'01 - SO 01 Atletická dráha'!J35</f>
        <v>0</v>
      </c>
      <c r="AY95" s="86">
        <f>'01 - SO 01 Atletická dráha'!J36</f>
        <v>0</v>
      </c>
      <c r="AZ95" s="86">
        <f>'01 - SO 01 Atletická dráha'!F33</f>
        <v>0</v>
      </c>
      <c r="BA95" s="86">
        <f>'01 - SO 01 Atletická dráha'!F34</f>
        <v>0</v>
      </c>
      <c r="BB95" s="86">
        <f>'01 - SO 01 Atletická dráha'!F35</f>
        <v>0</v>
      </c>
      <c r="BC95" s="86">
        <f>'01 - SO 01 Atletická dráha'!F36</f>
        <v>0</v>
      </c>
      <c r="BD95" s="88">
        <f>'01 - SO 01 Atletická dráha'!F37</f>
        <v>0</v>
      </c>
      <c r="BT95" s="89" t="s">
        <v>86</v>
      </c>
      <c r="BV95" s="89" t="s">
        <v>80</v>
      </c>
      <c r="BW95" s="89" t="s">
        <v>87</v>
      </c>
      <c r="BX95" s="89" t="s">
        <v>4</v>
      </c>
      <c r="CL95" s="89" t="s">
        <v>1</v>
      </c>
      <c r="CM95" s="89" t="s">
        <v>88</v>
      </c>
    </row>
    <row r="96" spans="1:91" s="7" customFormat="1" ht="16.5" customHeight="1">
      <c r="A96" s="80" t="s">
        <v>82</v>
      </c>
      <c r="B96" s="81"/>
      <c r="C96" s="82"/>
      <c r="D96" s="237" t="s">
        <v>89</v>
      </c>
      <c r="E96" s="237"/>
      <c r="F96" s="237"/>
      <c r="G96" s="237"/>
      <c r="H96" s="237"/>
      <c r="I96" s="83"/>
      <c r="J96" s="237" t="s">
        <v>90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8">
        <f>'02 - SO.02 Fotbalové hřiště'!J30</f>
        <v>0</v>
      </c>
      <c r="AH96" s="239"/>
      <c r="AI96" s="239"/>
      <c r="AJ96" s="239"/>
      <c r="AK96" s="239"/>
      <c r="AL96" s="239"/>
      <c r="AM96" s="239"/>
      <c r="AN96" s="238">
        <f t="shared" si="0"/>
        <v>0</v>
      </c>
      <c r="AO96" s="239"/>
      <c r="AP96" s="239"/>
      <c r="AQ96" s="84" t="s">
        <v>85</v>
      </c>
      <c r="AR96" s="81"/>
      <c r="AS96" s="85">
        <v>0</v>
      </c>
      <c r="AT96" s="86">
        <f t="shared" si="1"/>
        <v>0</v>
      </c>
      <c r="AU96" s="87">
        <f>'02 - SO.02 Fotbalové hřiště'!P121</f>
        <v>0</v>
      </c>
      <c r="AV96" s="86">
        <f>'02 - SO.02 Fotbalové hřiště'!J33</f>
        <v>0</v>
      </c>
      <c r="AW96" s="86">
        <f>'02 - SO.02 Fotbalové hřiště'!J34</f>
        <v>0</v>
      </c>
      <c r="AX96" s="86">
        <f>'02 - SO.02 Fotbalové hřiště'!J35</f>
        <v>0</v>
      </c>
      <c r="AY96" s="86">
        <f>'02 - SO.02 Fotbalové hřiště'!J36</f>
        <v>0</v>
      </c>
      <c r="AZ96" s="86">
        <f>'02 - SO.02 Fotbalové hřiště'!F33</f>
        <v>0</v>
      </c>
      <c r="BA96" s="86">
        <f>'02 - SO.02 Fotbalové hřiště'!F34</f>
        <v>0</v>
      </c>
      <c r="BB96" s="86">
        <f>'02 - SO.02 Fotbalové hřiště'!F35</f>
        <v>0</v>
      </c>
      <c r="BC96" s="86">
        <f>'02 - SO.02 Fotbalové hřiště'!F36</f>
        <v>0</v>
      </c>
      <c r="BD96" s="88">
        <f>'02 - SO.02 Fotbalové hřiště'!F37</f>
        <v>0</v>
      </c>
      <c r="BT96" s="89" t="s">
        <v>86</v>
      </c>
      <c r="BV96" s="89" t="s">
        <v>80</v>
      </c>
      <c r="BW96" s="89" t="s">
        <v>91</v>
      </c>
      <c r="BX96" s="89" t="s">
        <v>4</v>
      </c>
      <c r="CL96" s="89" t="s">
        <v>1</v>
      </c>
      <c r="CM96" s="89" t="s">
        <v>88</v>
      </c>
    </row>
    <row r="97" spans="1:91" s="7" customFormat="1" ht="16.5" customHeight="1">
      <c r="A97" s="80" t="s">
        <v>82</v>
      </c>
      <c r="B97" s="81"/>
      <c r="C97" s="82"/>
      <c r="D97" s="237" t="s">
        <v>92</v>
      </c>
      <c r="E97" s="237"/>
      <c r="F97" s="237"/>
      <c r="G97" s="237"/>
      <c r="H97" s="237"/>
      <c r="I97" s="83"/>
      <c r="J97" s="237" t="s">
        <v>93</v>
      </c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8">
        <f>'03 - SO.03 Streetballové ...'!J30</f>
        <v>0</v>
      </c>
      <c r="AH97" s="239"/>
      <c r="AI97" s="239"/>
      <c r="AJ97" s="239"/>
      <c r="AK97" s="239"/>
      <c r="AL97" s="239"/>
      <c r="AM97" s="239"/>
      <c r="AN97" s="238">
        <f t="shared" si="0"/>
        <v>0</v>
      </c>
      <c r="AO97" s="239"/>
      <c r="AP97" s="239"/>
      <c r="AQ97" s="84" t="s">
        <v>85</v>
      </c>
      <c r="AR97" s="81"/>
      <c r="AS97" s="85">
        <v>0</v>
      </c>
      <c r="AT97" s="86">
        <f t="shared" si="1"/>
        <v>0</v>
      </c>
      <c r="AU97" s="87">
        <f>'03 - SO.03 Streetballové ...'!P125</f>
        <v>0</v>
      </c>
      <c r="AV97" s="86">
        <f>'03 - SO.03 Streetballové ...'!J33</f>
        <v>0</v>
      </c>
      <c r="AW97" s="86">
        <f>'03 - SO.03 Streetballové ...'!J34</f>
        <v>0</v>
      </c>
      <c r="AX97" s="86">
        <f>'03 - SO.03 Streetballové ...'!J35</f>
        <v>0</v>
      </c>
      <c r="AY97" s="86">
        <f>'03 - SO.03 Streetballové ...'!J36</f>
        <v>0</v>
      </c>
      <c r="AZ97" s="86">
        <f>'03 - SO.03 Streetballové ...'!F33</f>
        <v>0</v>
      </c>
      <c r="BA97" s="86">
        <f>'03 - SO.03 Streetballové ...'!F34</f>
        <v>0</v>
      </c>
      <c r="BB97" s="86">
        <f>'03 - SO.03 Streetballové ...'!F35</f>
        <v>0</v>
      </c>
      <c r="BC97" s="86">
        <f>'03 - SO.03 Streetballové ...'!F36</f>
        <v>0</v>
      </c>
      <c r="BD97" s="88">
        <f>'03 - SO.03 Streetballové ...'!F37</f>
        <v>0</v>
      </c>
      <c r="BT97" s="89" t="s">
        <v>86</v>
      </c>
      <c r="BV97" s="89" t="s">
        <v>80</v>
      </c>
      <c r="BW97" s="89" t="s">
        <v>94</v>
      </c>
      <c r="BX97" s="89" t="s">
        <v>4</v>
      </c>
      <c r="CL97" s="89" t="s">
        <v>1</v>
      </c>
      <c r="CM97" s="89" t="s">
        <v>88</v>
      </c>
    </row>
    <row r="98" spans="1:91" s="7" customFormat="1" ht="16.5" customHeight="1">
      <c r="A98" s="80" t="s">
        <v>82</v>
      </c>
      <c r="B98" s="81"/>
      <c r="C98" s="82"/>
      <c r="D98" s="237" t="s">
        <v>95</v>
      </c>
      <c r="E98" s="237"/>
      <c r="F98" s="237"/>
      <c r="G98" s="237"/>
      <c r="H98" s="237"/>
      <c r="I98" s="83"/>
      <c r="J98" s="237" t="s">
        <v>96</v>
      </c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7"/>
      <c r="AG98" s="238">
        <f>'04 - SO 04 Areálové oplocení'!J30</f>
        <v>0</v>
      </c>
      <c r="AH98" s="239"/>
      <c r="AI98" s="239"/>
      <c r="AJ98" s="239"/>
      <c r="AK98" s="239"/>
      <c r="AL98" s="239"/>
      <c r="AM98" s="239"/>
      <c r="AN98" s="238">
        <f t="shared" si="0"/>
        <v>0</v>
      </c>
      <c r="AO98" s="239"/>
      <c r="AP98" s="239"/>
      <c r="AQ98" s="84" t="s">
        <v>85</v>
      </c>
      <c r="AR98" s="81"/>
      <c r="AS98" s="85">
        <v>0</v>
      </c>
      <c r="AT98" s="86">
        <f t="shared" si="1"/>
        <v>0</v>
      </c>
      <c r="AU98" s="87">
        <f>'04 - SO 04 Areálové oplocení'!P123</f>
        <v>0</v>
      </c>
      <c r="AV98" s="86">
        <f>'04 - SO 04 Areálové oplocení'!J33</f>
        <v>0</v>
      </c>
      <c r="AW98" s="86">
        <f>'04 - SO 04 Areálové oplocení'!J34</f>
        <v>0</v>
      </c>
      <c r="AX98" s="86">
        <f>'04 - SO 04 Areálové oplocení'!J35</f>
        <v>0</v>
      </c>
      <c r="AY98" s="86">
        <f>'04 - SO 04 Areálové oplocení'!J36</f>
        <v>0</v>
      </c>
      <c r="AZ98" s="86">
        <f>'04 - SO 04 Areálové oplocení'!F33</f>
        <v>0</v>
      </c>
      <c r="BA98" s="86">
        <f>'04 - SO 04 Areálové oplocení'!F34</f>
        <v>0</v>
      </c>
      <c r="BB98" s="86">
        <f>'04 - SO 04 Areálové oplocení'!F35</f>
        <v>0</v>
      </c>
      <c r="BC98" s="86">
        <f>'04 - SO 04 Areálové oplocení'!F36</f>
        <v>0</v>
      </c>
      <c r="BD98" s="88">
        <f>'04 - SO 04 Areálové oplocení'!F37</f>
        <v>0</v>
      </c>
      <c r="BT98" s="89" t="s">
        <v>86</v>
      </c>
      <c r="BV98" s="89" t="s">
        <v>80</v>
      </c>
      <c r="BW98" s="89" t="s">
        <v>97</v>
      </c>
      <c r="BX98" s="89" t="s">
        <v>4</v>
      </c>
      <c r="CL98" s="89" t="s">
        <v>1</v>
      </c>
      <c r="CM98" s="89" t="s">
        <v>88</v>
      </c>
    </row>
    <row r="99" spans="1:91" s="7" customFormat="1" ht="16.5" customHeight="1">
      <c r="A99" s="80" t="s">
        <v>82</v>
      </c>
      <c r="B99" s="81"/>
      <c r="C99" s="82"/>
      <c r="D99" s="237" t="s">
        <v>98</v>
      </c>
      <c r="E99" s="237"/>
      <c r="F99" s="237"/>
      <c r="G99" s="237"/>
      <c r="H99" s="237"/>
      <c r="I99" s="83"/>
      <c r="J99" s="237" t="s">
        <v>99</v>
      </c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8">
        <f>'06 - SO 06 Zelená stěna'!J30</f>
        <v>0</v>
      </c>
      <c r="AH99" s="239"/>
      <c r="AI99" s="239"/>
      <c r="AJ99" s="239"/>
      <c r="AK99" s="239"/>
      <c r="AL99" s="239"/>
      <c r="AM99" s="239"/>
      <c r="AN99" s="238">
        <f t="shared" si="0"/>
        <v>0</v>
      </c>
      <c r="AO99" s="239"/>
      <c r="AP99" s="239"/>
      <c r="AQ99" s="84" t="s">
        <v>85</v>
      </c>
      <c r="AR99" s="81"/>
      <c r="AS99" s="90">
        <v>0</v>
      </c>
      <c r="AT99" s="91">
        <f t="shared" si="1"/>
        <v>0</v>
      </c>
      <c r="AU99" s="92">
        <f>'06 - SO 06 Zelená stěna'!P121</f>
        <v>0</v>
      </c>
      <c r="AV99" s="91">
        <f>'06 - SO 06 Zelená stěna'!J33</f>
        <v>0</v>
      </c>
      <c r="AW99" s="91">
        <f>'06 - SO 06 Zelená stěna'!J34</f>
        <v>0</v>
      </c>
      <c r="AX99" s="91">
        <f>'06 - SO 06 Zelená stěna'!J35</f>
        <v>0</v>
      </c>
      <c r="AY99" s="91">
        <f>'06 - SO 06 Zelená stěna'!J36</f>
        <v>0</v>
      </c>
      <c r="AZ99" s="91">
        <f>'06 - SO 06 Zelená stěna'!F33</f>
        <v>0</v>
      </c>
      <c r="BA99" s="91">
        <f>'06 - SO 06 Zelená stěna'!F34</f>
        <v>0</v>
      </c>
      <c r="BB99" s="91">
        <f>'06 - SO 06 Zelená stěna'!F35</f>
        <v>0</v>
      </c>
      <c r="BC99" s="91">
        <f>'06 - SO 06 Zelená stěna'!F36</f>
        <v>0</v>
      </c>
      <c r="BD99" s="93">
        <f>'06 - SO 06 Zelená stěna'!F37</f>
        <v>0</v>
      </c>
      <c r="BT99" s="89" t="s">
        <v>86</v>
      </c>
      <c r="BV99" s="89" t="s">
        <v>80</v>
      </c>
      <c r="BW99" s="89" t="s">
        <v>100</v>
      </c>
      <c r="BX99" s="89" t="s">
        <v>4</v>
      </c>
      <c r="CL99" s="89" t="s">
        <v>1</v>
      </c>
      <c r="CM99" s="89" t="s">
        <v>88</v>
      </c>
    </row>
    <row r="100" spans="1:91" s="2" customFormat="1" ht="30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SO 01 Atletická dráha'!C2" display="/"/>
    <hyperlink ref="A96" location="'02 - SO.02 Fotbalové hřiště'!C2" display="/"/>
    <hyperlink ref="A97" location="'03 - SO.03 Streetballové ...'!C2" display="/"/>
    <hyperlink ref="A98" location="'04 - SO 04 Areálové oplocení'!C2" display="/"/>
    <hyperlink ref="A99" location="'06 - SO 06 Zelená stěn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95"/>
  <sheetViews>
    <sheetView showGridLines="0" workbookViewId="0">
      <selection activeCell="K137" sqref="K13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1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87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2" t="str">
        <f>'Rekapitulace stavby'!K6</f>
        <v>Rekonstrukce a modernizace školního hřiště ZŠ  Broumovská</v>
      </c>
      <c r="F7" s="263"/>
      <c r="G7" s="263"/>
      <c r="H7" s="263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3" t="s">
        <v>103</v>
      </c>
      <c r="F9" s="264"/>
      <c r="G9" s="264"/>
      <c r="H9" s="264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17. 1. 2022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9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5" t="str">
        <f>'Rekapitulace stavby'!E14</f>
        <v>Vyplň údaj</v>
      </c>
      <c r="F18" s="245"/>
      <c r="G18" s="245"/>
      <c r="H18" s="245"/>
      <c r="I18" s="9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9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9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9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0" t="s">
        <v>1</v>
      </c>
      <c r="F27" s="250"/>
      <c r="G27" s="250"/>
      <c r="H27" s="25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38</v>
      </c>
      <c r="E30" s="33"/>
      <c r="F30" s="33"/>
      <c r="G30" s="33"/>
      <c r="H30" s="33"/>
      <c r="I30" s="97"/>
      <c r="J30" s="72">
        <f>ROUND(J134,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105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42</v>
      </c>
      <c r="E33" s="28" t="s">
        <v>43</v>
      </c>
      <c r="F33" s="107">
        <f>ROUND((SUM(BE134:BE494)),  2)</f>
        <v>0</v>
      </c>
      <c r="G33" s="33"/>
      <c r="H33" s="33"/>
      <c r="I33" s="108">
        <v>0.21</v>
      </c>
      <c r="J33" s="107">
        <f>ROUND(((SUM(BE134:BE494))*I33),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7">
        <f>ROUND((SUM(BF134:BF494)),  2)</f>
        <v>0</v>
      </c>
      <c r="G34" s="33"/>
      <c r="H34" s="33"/>
      <c r="I34" s="108">
        <v>0.15</v>
      </c>
      <c r="J34" s="107">
        <f>ROUND(((SUM(BF134:BF494))*I34),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7">
        <f>ROUND((SUM(BG134:BG494)),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7">
        <f>ROUND((SUM(BH134:BH494)),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7">
        <f>ROUND((SUM(BI134:BI494)),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48</v>
      </c>
      <c r="E39" s="61"/>
      <c r="F39" s="61"/>
      <c r="G39" s="111" t="s">
        <v>49</v>
      </c>
      <c r="H39" s="112" t="s">
        <v>50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7" t="s">
        <v>54</v>
      </c>
      <c r="G61" s="46" t="s">
        <v>53</v>
      </c>
      <c r="H61" s="36"/>
      <c r="I61" s="118"/>
      <c r="J61" s="11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7" t="s">
        <v>54</v>
      </c>
      <c r="G76" s="46" t="s">
        <v>53</v>
      </c>
      <c r="H76" s="36"/>
      <c r="I76" s="118"/>
      <c r="J76" s="11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2" t="str">
        <f>E7</f>
        <v>Rekonstrukce a modernizace školního hřiště ZŠ  Broumovská</v>
      </c>
      <c r="F85" s="263"/>
      <c r="G85" s="263"/>
      <c r="H85" s="263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3" t="str">
        <f>E9</f>
        <v>01 - SO 01 Atletická dráha</v>
      </c>
      <c r="F87" s="264"/>
      <c r="G87" s="264"/>
      <c r="H87" s="264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Liberec</v>
      </c>
      <c r="G89" s="33"/>
      <c r="H89" s="33"/>
      <c r="I89" s="98" t="s">
        <v>22</v>
      </c>
      <c r="J89" s="56" t="str">
        <f>IF(J12="","",J12)</f>
        <v>17. 1. 2022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Statutární město Liberec, nám .Dr.E. Beneše</v>
      </c>
      <c r="G91" s="33"/>
      <c r="H91" s="33"/>
      <c r="I91" s="98" t="s">
        <v>31</v>
      </c>
      <c r="J91" s="31" t="str">
        <f>E21</f>
        <v>Pitter Design, s.r.o.Pardubice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98" t="s">
        <v>35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J134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2:12" s="9" customFormat="1" ht="24.95" customHeight="1">
      <c r="B97" s="127"/>
      <c r="D97" s="128" t="s">
        <v>109</v>
      </c>
      <c r="E97" s="129"/>
      <c r="F97" s="129"/>
      <c r="G97" s="129"/>
      <c r="H97" s="129"/>
      <c r="I97" s="130"/>
      <c r="J97" s="131">
        <f>J135</f>
        <v>0</v>
      </c>
      <c r="L97" s="127"/>
    </row>
    <row r="98" spans="2:12" s="10" customFormat="1" ht="19.899999999999999" customHeight="1">
      <c r="B98" s="132"/>
      <c r="D98" s="133" t="s">
        <v>110</v>
      </c>
      <c r="E98" s="134"/>
      <c r="F98" s="134"/>
      <c r="G98" s="134"/>
      <c r="H98" s="134"/>
      <c r="I98" s="135"/>
      <c r="J98" s="136">
        <f>J136</f>
        <v>0</v>
      </c>
      <c r="L98" s="132"/>
    </row>
    <row r="99" spans="2:12" s="10" customFormat="1" ht="19.899999999999999" customHeight="1">
      <c r="B99" s="132"/>
      <c r="D99" s="133" t="s">
        <v>111</v>
      </c>
      <c r="E99" s="134"/>
      <c r="F99" s="134"/>
      <c r="G99" s="134"/>
      <c r="H99" s="134"/>
      <c r="I99" s="135"/>
      <c r="J99" s="136">
        <f>J246</f>
        <v>0</v>
      </c>
      <c r="L99" s="132"/>
    </row>
    <row r="100" spans="2:12" s="10" customFormat="1" ht="19.899999999999999" customHeight="1">
      <c r="B100" s="132"/>
      <c r="D100" s="133" t="s">
        <v>112</v>
      </c>
      <c r="E100" s="134"/>
      <c r="F100" s="134"/>
      <c r="G100" s="134"/>
      <c r="H100" s="134"/>
      <c r="I100" s="135"/>
      <c r="J100" s="136">
        <f>J322</f>
        <v>0</v>
      </c>
      <c r="L100" s="132"/>
    </row>
    <row r="101" spans="2:12" s="10" customFormat="1" ht="19.899999999999999" customHeight="1">
      <c r="B101" s="132"/>
      <c r="D101" s="133" t="s">
        <v>113</v>
      </c>
      <c r="E101" s="134"/>
      <c r="F101" s="134"/>
      <c r="G101" s="134"/>
      <c r="H101" s="134"/>
      <c r="I101" s="135"/>
      <c r="J101" s="136">
        <f>J327</f>
        <v>0</v>
      </c>
      <c r="L101" s="132"/>
    </row>
    <row r="102" spans="2:12" s="10" customFormat="1" ht="19.899999999999999" customHeight="1">
      <c r="B102" s="132"/>
      <c r="D102" s="133" t="s">
        <v>114</v>
      </c>
      <c r="E102" s="134"/>
      <c r="F102" s="134"/>
      <c r="G102" s="134"/>
      <c r="H102" s="134"/>
      <c r="I102" s="135"/>
      <c r="J102" s="136">
        <f>J332</f>
        <v>0</v>
      </c>
      <c r="L102" s="132"/>
    </row>
    <row r="103" spans="2:12" s="10" customFormat="1" ht="19.899999999999999" customHeight="1">
      <c r="B103" s="132"/>
      <c r="D103" s="133" t="s">
        <v>115</v>
      </c>
      <c r="E103" s="134"/>
      <c r="F103" s="134"/>
      <c r="G103" s="134"/>
      <c r="H103" s="134"/>
      <c r="I103" s="135"/>
      <c r="J103" s="136">
        <f>J372</f>
        <v>0</v>
      </c>
      <c r="L103" s="132"/>
    </row>
    <row r="104" spans="2:12" s="10" customFormat="1" ht="19.899999999999999" customHeight="1">
      <c r="B104" s="132"/>
      <c r="D104" s="133" t="s">
        <v>116</v>
      </c>
      <c r="E104" s="134"/>
      <c r="F104" s="134"/>
      <c r="G104" s="134"/>
      <c r="H104" s="134"/>
      <c r="I104" s="135"/>
      <c r="J104" s="136">
        <f>J381</f>
        <v>0</v>
      </c>
      <c r="L104" s="132"/>
    </row>
    <row r="105" spans="2:12" s="10" customFormat="1" ht="19.899999999999999" customHeight="1">
      <c r="B105" s="132"/>
      <c r="D105" s="133" t="s">
        <v>117</v>
      </c>
      <c r="E105" s="134"/>
      <c r="F105" s="134"/>
      <c r="G105" s="134"/>
      <c r="H105" s="134"/>
      <c r="I105" s="135"/>
      <c r="J105" s="136">
        <f>J452</f>
        <v>0</v>
      </c>
      <c r="L105" s="132"/>
    </row>
    <row r="106" spans="2:12" s="10" customFormat="1" ht="19.899999999999999" customHeight="1">
      <c r="B106" s="132"/>
      <c r="D106" s="133" t="s">
        <v>118</v>
      </c>
      <c r="E106" s="134"/>
      <c r="F106" s="134"/>
      <c r="G106" s="134"/>
      <c r="H106" s="134"/>
      <c r="I106" s="135"/>
      <c r="J106" s="136">
        <f>J463</f>
        <v>0</v>
      </c>
      <c r="L106" s="132"/>
    </row>
    <row r="107" spans="2:12" s="9" customFormat="1" ht="24.95" customHeight="1">
      <c r="B107" s="127"/>
      <c r="D107" s="128" t="s">
        <v>119</v>
      </c>
      <c r="E107" s="129"/>
      <c r="F107" s="129"/>
      <c r="G107" s="129"/>
      <c r="H107" s="129"/>
      <c r="I107" s="130"/>
      <c r="J107" s="131">
        <f>J465</f>
        <v>0</v>
      </c>
      <c r="L107" s="127"/>
    </row>
    <row r="108" spans="2:12" s="10" customFormat="1" ht="19.899999999999999" customHeight="1">
      <c r="B108" s="132"/>
      <c r="D108" s="133" t="s">
        <v>120</v>
      </c>
      <c r="E108" s="134"/>
      <c r="F108" s="134"/>
      <c r="G108" s="134"/>
      <c r="H108" s="134"/>
      <c r="I108" s="135"/>
      <c r="J108" s="136">
        <f>J466</f>
        <v>0</v>
      </c>
      <c r="L108" s="132"/>
    </row>
    <row r="109" spans="2:12" s="10" customFormat="1" ht="19.899999999999999" customHeight="1">
      <c r="B109" s="132"/>
      <c r="D109" s="133" t="s">
        <v>121</v>
      </c>
      <c r="E109" s="134"/>
      <c r="F109" s="134"/>
      <c r="G109" s="134"/>
      <c r="H109" s="134"/>
      <c r="I109" s="135"/>
      <c r="J109" s="136">
        <f>J474</f>
        <v>0</v>
      </c>
      <c r="L109" s="132"/>
    </row>
    <row r="110" spans="2:12" s="9" customFormat="1" ht="24.95" customHeight="1">
      <c r="B110" s="127"/>
      <c r="D110" s="128" t="s">
        <v>122</v>
      </c>
      <c r="E110" s="129"/>
      <c r="F110" s="129"/>
      <c r="G110" s="129"/>
      <c r="H110" s="129"/>
      <c r="I110" s="130"/>
      <c r="J110" s="131">
        <f>J482</f>
        <v>0</v>
      </c>
      <c r="L110" s="127"/>
    </row>
    <row r="111" spans="2:12" s="10" customFormat="1" ht="19.899999999999999" customHeight="1">
      <c r="B111" s="132"/>
      <c r="D111" s="133" t="s">
        <v>123</v>
      </c>
      <c r="E111" s="134"/>
      <c r="F111" s="134"/>
      <c r="G111" s="134"/>
      <c r="H111" s="134"/>
      <c r="I111" s="135"/>
      <c r="J111" s="136">
        <f>J483</f>
        <v>0</v>
      </c>
      <c r="L111" s="132"/>
    </row>
    <row r="112" spans="2:12" s="10" customFormat="1" ht="19.899999999999999" customHeight="1">
      <c r="B112" s="132"/>
      <c r="D112" s="133" t="s">
        <v>124</v>
      </c>
      <c r="E112" s="134"/>
      <c r="F112" s="134"/>
      <c r="G112" s="134"/>
      <c r="H112" s="134"/>
      <c r="I112" s="135"/>
      <c r="J112" s="136">
        <f>J489</f>
        <v>0</v>
      </c>
      <c r="L112" s="132"/>
    </row>
    <row r="113" spans="1:31" s="10" customFormat="1" ht="19.899999999999999" customHeight="1">
      <c r="B113" s="132"/>
      <c r="D113" s="133" t="s">
        <v>125</v>
      </c>
      <c r="E113" s="134"/>
      <c r="F113" s="134"/>
      <c r="G113" s="134"/>
      <c r="H113" s="134"/>
      <c r="I113" s="135"/>
      <c r="J113" s="136">
        <f>J491</f>
        <v>0</v>
      </c>
      <c r="L113" s="132"/>
    </row>
    <row r="114" spans="1:31" s="10" customFormat="1" ht="19.899999999999999" customHeight="1">
      <c r="B114" s="132"/>
      <c r="D114" s="133" t="s">
        <v>126</v>
      </c>
      <c r="E114" s="134"/>
      <c r="F114" s="134"/>
      <c r="G114" s="134"/>
      <c r="H114" s="134"/>
      <c r="I114" s="135"/>
      <c r="J114" s="136">
        <f>J493</f>
        <v>0</v>
      </c>
      <c r="L114" s="132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121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122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127</v>
      </c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97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62" t="str">
        <f>E7</f>
        <v>Rekonstrukce a modernizace školního hřiště ZŠ  Broumovská</v>
      </c>
      <c r="F124" s="263"/>
      <c r="G124" s="263"/>
      <c r="H124" s="263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102</v>
      </c>
      <c r="D125" s="33"/>
      <c r="E125" s="33"/>
      <c r="F125" s="33"/>
      <c r="G125" s="33"/>
      <c r="H125" s="33"/>
      <c r="I125" s="97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3"/>
      <c r="D126" s="33"/>
      <c r="E126" s="223" t="str">
        <f>E9</f>
        <v>01 - SO 01 Atletická dráha</v>
      </c>
      <c r="F126" s="264"/>
      <c r="G126" s="264"/>
      <c r="H126" s="264"/>
      <c r="I126" s="97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97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20</v>
      </c>
      <c r="D128" s="33"/>
      <c r="E128" s="33"/>
      <c r="F128" s="26" t="str">
        <f>F12</f>
        <v>Liberec</v>
      </c>
      <c r="G128" s="33"/>
      <c r="H128" s="33"/>
      <c r="I128" s="98" t="s">
        <v>22</v>
      </c>
      <c r="J128" s="56" t="str">
        <f>IF(J12="","",J12)</f>
        <v>17. 1. 2022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97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25.7" customHeight="1">
      <c r="A130" s="33"/>
      <c r="B130" s="34"/>
      <c r="C130" s="28" t="s">
        <v>24</v>
      </c>
      <c r="D130" s="33"/>
      <c r="E130" s="33"/>
      <c r="F130" s="26" t="str">
        <f>E15</f>
        <v>Statutární město Liberec, nám .Dr.E. Beneše</v>
      </c>
      <c r="G130" s="33"/>
      <c r="H130" s="33"/>
      <c r="I130" s="98" t="s">
        <v>31</v>
      </c>
      <c r="J130" s="31" t="str">
        <f>E21</f>
        <v>Pitter Design, s.r.o.Pardubice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29</v>
      </c>
      <c r="D131" s="33"/>
      <c r="E131" s="33"/>
      <c r="F131" s="26" t="str">
        <f>IF(E18="","",E18)</f>
        <v>Vyplň údaj</v>
      </c>
      <c r="G131" s="33"/>
      <c r="H131" s="33"/>
      <c r="I131" s="98" t="s">
        <v>35</v>
      </c>
      <c r="J131" s="31" t="str">
        <f>E24</f>
        <v xml:space="preserve"> 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3"/>
      <c r="D132" s="33"/>
      <c r="E132" s="33"/>
      <c r="F132" s="33"/>
      <c r="G132" s="33"/>
      <c r="H132" s="33"/>
      <c r="I132" s="97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37"/>
      <c r="B133" s="138"/>
      <c r="C133" s="139" t="s">
        <v>128</v>
      </c>
      <c r="D133" s="140" t="s">
        <v>63</v>
      </c>
      <c r="E133" s="140" t="s">
        <v>59</v>
      </c>
      <c r="F133" s="140" t="s">
        <v>60</v>
      </c>
      <c r="G133" s="140" t="s">
        <v>129</v>
      </c>
      <c r="H133" s="140" t="s">
        <v>130</v>
      </c>
      <c r="I133" s="141" t="s">
        <v>131</v>
      </c>
      <c r="J133" s="140" t="s">
        <v>106</v>
      </c>
      <c r="K133" s="142" t="s">
        <v>132</v>
      </c>
      <c r="L133" s="143"/>
      <c r="M133" s="63" t="s">
        <v>1</v>
      </c>
      <c r="N133" s="64" t="s">
        <v>42</v>
      </c>
      <c r="O133" s="64" t="s">
        <v>133</v>
      </c>
      <c r="P133" s="64" t="s">
        <v>134</v>
      </c>
      <c r="Q133" s="64" t="s">
        <v>135</v>
      </c>
      <c r="R133" s="64" t="s">
        <v>136</v>
      </c>
      <c r="S133" s="64" t="s">
        <v>137</v>
      </c>
      <c r="T133" s="65" t="s">
        <v>138</v>
      </c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</row>
    <row r="134" spans="1:65" s="2" customFormat="1" ht="22.9" customHeight="1">
      <c r="A134" s="33"/>
      <c r="B134" s="34"/>
      <c r="C134" s="70" t="s">
        <v>139</v>
      </c>
      <c r="D134" s="33"/>
      <c r="E134" s="33"/>
      <c r="F134" s="33"/>
      <c r="G134" s="33"/>
      <c r="H134" s="33"/>
      <c r="I134" s="97"/>
      <c r="J134" s="144">
        <f>BK134</f>
        <v>0</v>
      </c>
      <c r="K134" s="33"/>
      <c r="L134" s="34"/>
      <c r="M134" s="66"/>
      <c r="N134" s="57"/>
      <c r="O134" s="67"/>
      <c r="P134" s="145">
        <f>P135+P465+P482</f>
        <v>0</v>
      </c>
      <c r="Q134" s="67"/>
      <c r="R134" s="145">
        <f>R135+R465+R482</f>
        <v>619.29381830999989</v>
      </c>
      <c r="S134" s="67"/>
      <c r="T134" s="146">
        <f>T135+T465+T482</f>
        <v>1184.77404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77</v>
      </c>
      <c r="AU134" s="18" t="s">
        <v>108</v>
      </c>
      <c r="BK134" s="147">
        <f>BK135+BK465+BK482</f>
        <v>0</v>
      </c>
    </row>
    <row r="135" spans="1:65" s="12" customFormat="1" ht="25.9" customHeight="1">
      <c r="B135" s="148"/>
      <c r="D135" s="149" t="s">
        <v>77</v>
      </c>
      <c r="E135" s="150" t="s">
        <v>140</v>
      </c>
      <c r="F135" s="150" t="s">
        <v>141</v>
      </c>
      <c r="I135" s="151"/>
      <c r="J135" s="152">
        <f>BK135</f>
        <v>0</v>
      </c>
      <c r="L135" s="148"/>
      <c r="M135" s="153"/>
      <c r="N135" s="154"/>
      <c r="O135" s="154"/>
      <c r="P135" s="155">
        <f>P136+P246+P322+P327+P332+P372+P381+P452+P463</f>
        <v>0</v>
      </c>
      <c r="Q135" s="154"/>
      <c r="R135" s="155">
        <f>R136+R246+R322+R327+R332+R372+R381+R452+R463</f>
        <v>613.90206830999989</v>
      </c>
      <c r="S135" s="154"/>
      <c r="T135" s="156">
        <f>T136+T246+T322+T327+T332+T372+T381+T452+T463</f>
        <v>1184.77404</v>
      </c>
      <c r="AR135" s="149" t="s">
        <v>86</v>
      </c>
      <c r="AT135" s="157" t="s">
        <v>77</v>
      </c>
      <c r="AU135" s="157" t="s">
        <v>78</v>
      </c>
      <c r="AY135" s="149" t="s">
        <v>142</v>
      </c>
      <c r="BK135" s="158">
        <f>BK136+BK246+BK322+BK327+BK332+BK372+BK381+BK452+BK463</f>
        <v>0</v>
      </c>
    </row>
    <row r="136" spans="1:65" s="12" customFormat="1" ht="22.9" customHeight="1">
      <c r="B136" s="148"/>
      <c r="D136" s="149" t="s">
        <v>77</v>
      </c>
      <c r="E136" s="159" t="s">
        <v>86</v>
      </c>
      <c r="F136" s="159" t="s">
        <v>143</v>
      </c>
      <c r="I136" s="151"/>
      <c r="J136" s="160">
        <f>BK136</f>
        <v>0</v>
      </c>
      <c r="L136" s="148"/>
      <c r="M136" s="153"/>
      <c r="N136" s="154"/>
      <c r="O136" s="154"/>
      <c r="P136" s="155">
        <f>SUM(P137:P245)</f>
        <v>0</v>
      </c>
      <c r="Q136" s="154"/>
      <c r="R136" s="155">
        <f>SUM(R137:R245)</f>
        <v>117.608</v>
      </c>
      <c r="S136" s="154"/>
      <c r="T136" s="156">
        <f>SUM(T137:T245)</f>
        <v>1184.77404</v>
      </c>
      <c r="AR136" s="149" t="s">
        <v>86</v>
      </c>
      <c r="AT136" s="157" t="s">
        <v>77</v>
      </c>
      <c r="AU136" s="157" t="s">
        <v>86</v>
      </c>
      <c r="AY136" s="149" t="s">
        <v>142</v>
      </c>
      <c r="BK136" s="158">
        <f>SUM(BK137:BK245)</f>
        <v>0</v>
      </c>
    </row>
    <row r="137" spans="1:65" s="2" customFormat="1" ht="21.75" customHeight="1">
      <c r="A137" s="33"/>
      <c r="B137" s="161"/>
      <c r="C137" s="162" t="s">
        <v>86</v>
      </c>
      <c r="D137" s="162" t="s">
        <v>144</v>
      </c>
      <c r="E137" s="163" t="s">
        <v>145</v>
      </c>
      <c r="F137" s="164" t="s">
        <v>146</v>
      </c>
      <c r="G137" s="165" t="s">
        <v>147</v>
      </c>
      <c r="H137" s="166">
        <v>791.64499999999998</v>
      </c>
      <c r="I137" s="167"/>
      <c r="J137" s="168">
        <f>ROUND(I137*H137,2)</f>
        <v>0</v>
      </c>
      <c r="K137" s="164" t="s">
        <v>1046</v>
      </c>
      <c r="L137" s="34"/>
      <c r="M137" s="169" t="s">
        <v>1</v>
      </c>
      <c r="N137" s="170" t="s">
        <v>43</v>
      </c>
      <c r="O137" s="59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3" t="s">
        <v>148</v>
      </c>
      <c r="AT137" s="173" t="s">
        <v>144</v>
      </c>
      <c r="AU137" s="173" t="s">
        <v>88</v>
      </c>
      <c r="AY137" s="18" t="s">
        <v>142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8" t="s">
        <v>86</v>
      </c>
      <c r="BK137" s="174">
        <f>ROUND(I137*H137,2)</f>
        <v>0</v>
      </c>
      <c r="BL137" s="18" t="s">
        <v>148</v>
      </c>
      <c r="BM137" s="173" t="s">
        <v>149</v>
      </c>
    </row>
    <row r="138" spans="1:65" s="13" customFormat="1" ht="11.25">
      <c r="B138" s="175"/>
      <c r="D138" s="176" t="s">
        <v>150</v>
      </c>
      <c r="E138" s="177" t="s">
        <v>1</v>
      </c>
      <c r="F138" s="178" t="s">
        <v>151</v>
      </c>
      <c r="H138" s="177" t="s">
        <v>1</v>
      </c>
      <c r="I138" s="179"/>
      <c r="L138" s="175"/>
      <c r="M138" s="180"/>
      <c r="N138" s="181"/>
      <c r="O138" s="181"/>
      <c r="P138" s="181"/>
      <c r="Q138" s="181"/>
      <c r="R138" s="181"/>
      <c r="S138" s="181"/>
      <c r="T138" s="182"/>
      <c r="AT138" s="177" t="s">
        <v>150</v>
      </c>
      <c r="AU138" s="177" t="s">
        <v>88</v>
      </c>
      <c r="AV138" s="13" t="s">
        <v>86</v>
      </c>
      <c r="AW138" s="13" t="s">
        <v>34</v>
      </c>
      <c r="AX138" s="13" t="s">
        <v>78</v>
      </c>
      <c r="AY138" s="177" t="s">
        <v>142</v>
      </c>
    </row>
    <row r="139" spans="1:65" s="13" customFormat="1" ht="11.25">
      <c r="B139" s="175"/>
      <c r="D139" s="176" t="s">
        <v>150</v>
      </c>
      <c r="E139" s="177" t="s">
        <v>1</v>
      </c>
      <c r="F139" s="178" t="s">
        <v>152</v>
      </c>
      <c r="H139" s="177" t="s">
        <v>1</v>
      </c>
      <c r="I139" s="179"/>
      <c r="L139" s="175"/>
      <c r="M139" s="180"/>
      <c r="N139" s="181"/>
      <c r="O139" s="181"/>
      <c r="P139" s="181"/>
      <c r="Q139" s="181"/>
      <c r="R139" s="181"/>
      <c r="S139" s="181"/>
      <c r="T139" s="182"/>
      <c r="AT139" s="177" t="s">
        <v>150</v>
      </c>
      <c r="AU139" s="177" t="s">
        <v>88</v>
      </c>
      <c r="AV139" s="13" t="s">
        <v>86</v>
      </c>
      <c r="AW139" s="13" t="s">
        <v>34</v>
      </c>
      <c r="AX139" s="13" t="s">
        <v>78</v>
      </c>
      <c r="AY139" s="177" t="s">
        <v>142</v>
      </c>
    </row>
    <row r="140" spans="1:65" s="13" customFormat="1" ht="11.25">
      <c r="B140" s="175"/>
      <c r="D140" s="176" t="s">
        <v>150</v>
      </c>
      <c r="E140" s="177" t="s">
        <v>1</v>
      </c>
      <c r="F140" s="178" t="s">
        <v>153</v>
      </c>
      <c r="H140" s="177" t="s">
        <v>1</v>
      </c>
      <c r="I140" s="179"/>
      <c r="L140" s="175"/>
      <c r="M140" s="180"/>
      <c r="N140" s="181"/>
      <c r="O140" s="181"/>
      <c r="P140" s="181"/>
      <c r="Q140" s="181"/>
      <c r="R140" s="181"/>
      <c r="S140" s="181"/>
      <c r="T140" s="182"/>
      <c r="AT140" s="177" t="s">
        <v>150</v>
      </c>
      <c r="AU140" s="177" t="s">
        <v>88</v>
      </c>
      <c r="AV140" s="13" t="s">
        <v>86</v>
      </c>
      <c r="AW140" s="13" t="s">
        <v>34</v>
      </c>
      <c r="AX140" s="13" t="s">
        <v>78</v>
      </c>
      <c r="AY140" s="177" t="s">
        <v>142</v>
      </c>
    </row>
    <row r="141" spans="1:65" s="14" customFormat="1" ht="11.25">
      <c r="B141" s="183"/>
      <c r="D141" s="176" t="s">
        <v>150</v>
      </c>
      <c r="E141" s="184" t="s">
        <v>1</v>
      </c>
      <c r="F141" s="185" t="s">
        <v>154</v>
      </c>
      <c r="H141" s="186">
        <v>4</v>
      </c>
      <c r="I141" s="187"/>
      <c r="L141" s="183"/>
      <c r="M141" s="188"/>
      <c r="N141" s="189"/>
      <c r="O141" s="189"/>
      <c r="P141" s="189"/>
      <c r="Q141" s="189"/>
      <c r="R141" s="189"/>
      <c r="S141" s="189"/>
      <c r="T141" s="190"/>
      <c r="AT141" s="184" t="s">
        <v>150</v>
      </c>
      <c r="AU141" s="184" t="s">
        <v>88</v>
      </c>
      <c r="AV141" s="14" t="s">
        <v>88</v>
      </c>
      <c r="AW141" s="14" t="s">
        <v>34</v>
      </c>
      <c r="AX141" s="14" t="s">
        <v>78</v>
      </c>
      <c r="AY141" s="184" t="s">
        <v>142</v>
      </c>
    </row>
    <row r="142" spans="1:65" s="13" customFormat="1" ht="11.25">
      <c r="B142" s="175"/>
      <c r="D142" s="176" t="s">
        <v>150</v>
      </c>
      <c r="E142" s="177" t="s">
        <v>1</v>
      </c>
      <c r="F142" s="178" t="s">
        <v>155</v>
      </c>
      <c r="H142" s="177" t="s">
        <v>1</v>
      </c>
      <c r="I142" s="179"/>
      <c r="L142" s="175"/>
      <c r="M142" s="180"/>
      <c r="N142" s="181"/>
      <c r="O142" s="181"/>
      <c r="P142" s="181"/>
      <c r="Q142" s="181"/>
      <c r="R142" s="181"/>
      <c r="S142" s="181"/>
      <c r="T142" s="182"/>
      <c r="AT142" s="177" t="s">
        <v>150</v>
      </c>
      <c r="AU142" s="177" t="s">
        <v>88</v>
      </c>
      <c r="AV142" s="13" t="s">
        <v>86</v>
      </c>
      <c r="AW142" s="13" t="s">
        <v>34</v>
      </c>
      <c r="AX142" s="13" t="s">
        <v>78</v>
      </c>
      <c r="AY142" s="177" t="s">
        <v>142</v>
      </c>
    </row>
    <row r="143" spans="1:65" s="14" customFormat="1" ht="11.25">
      <c r="B143" s="183"/>
      <c r="D143" s="176" t="s">
        <v>150</v>
      </c>
      <c r="E143" s="184" t="s">
        <v>1</v>
      </c>
      <c r="F143" s="185" t="s">
        <v>156</v>
      </c>
      <c r="H143" s="186">
        <v>45</v>
      </c>
      <c r="I143" s="187"/>
      <c r="L143" s="183"/>
      <c r="M143" s="188"/>
      <c r="N143" s="189"/>
      <c r="O143" s="189"/>
      <c r="P143" s="189"/>
      <c r="Q143" s="189"/>
      <c r="R143" s="189"/>
      <c r="S143" s="189"/>
      <c r="T143" s="190"/>
      <c r="AT143" s="184" t="s">
        <v>150</v>
      </c>
      <c r="AU143" s="184" t="s">
        <v>88</v>
      </c>
      <c r="AV143" s="14" t="s">
        <v>88</v>
      </c>
      <c r="AW143" s="14" t="s">
        <v>34</v>
      </c>
      <c r="AX143" s="14" t="s">
        <v>78</v>
      </c>
      <c r="AY143" s="184" t="s">
        <v>142</v>
      </c>
    </row>
    <row r="144" spans="1:65" s="13" customFormat="1" ht="11.25">
      <c r="B144" s="175"/>
      <c r="D144" s="176" t="s">
        <v>150</v>
      </c>
      <c r="E144" s="177" t="s">
        <v>1</v>
      </c>
      <c r="F144" s="178" t="s">
        <v>157</v>
      </c>
      <c r="H144" s="177" t="s">
        <v>1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7" t="s">
        <v>150</v>
      </c>
      <c r="AU144" s="177" t="s">
        <v>88</v>
      </c>
      <c r="AV144" s="13" t="s">
        <v>86</v>
      </c>
      <c r="AW144" s="13" t="s">
        <v>34</v>
      </c>
      <c r="AX144" s="13" t="s">
        <v>78</v>
      </c>
      <c r="AY144" s="177" t="s">
        <v>142</v>
      </c>
    </row>
    <row r="145" spans="1:65" s="13" customFormat="1" ht="11.25">
      <c r="B145" s="175"/>
      <c r="D145" s="176" t="s">
        <v>150</v>
      </c>
      <c r="E145" s="177" t="s">
        <v>1</v>
      </c>
      <c r="F145" s="178" t="s">
        <v>158</v>
      </c>
      <c r="H145" s="177" t="s">
        <v>1</v>
      </c>
      <c r="I145" s="179"/>
      <c r="L145" s="175"/>
      <c r="M145" s="180"/>
      <c r="N145" s="181"/>
      <c r="O145" s="181"/>
      <c r="P145" s="181"/>
      <c r="Q145" s="181"/>
      <c r="R145" s="181"/>
      <c r="S145" s="181"/>
      <c r="T145" s="182"/>
      <c r="AT145" s="177" t="s">
        <v>150</v>
      </c>
      <c r="AU145" s="177" t="s">
        <v>88</v>
      </c>
      <c r="AV145" s="13" t="s">
        <v>86</v>
      </c>
      <c r="AW145" s="13" t="s">
        <v>34</v>
      </c>
      <c r="AX145" s="13" t="s">
        <v>78</v>
      </c>
      <c r="AY145" s="177" t="s">
        <v>142</v>
      </c>
    </row>
    <row r="146" spans="1:65" s="14" customFormat="1" ht="11.25">
      <c r="B146" s="183"/>
      <c r="D146" s="176" t="s">
        <v>150</v>
      </c>
      <c r="E146" s="184" t="s">
        <v>1</v>
      </c>
      <c r="F146" s="185" t="s">
        <v>159</v>
      </c>
      <c r="H146" s="186">
        <v>102.75</v>
      </c>
      <c r="I146" s="187"/>
      <c r="L146" s="183"/>
      <c r="M146" s="188"/>
      <c r="N146" s="189"/>
      <c r="O146" s="189"/>
      <c r="P146" s="189"/>
      <c r="Q146" s="189"/>
      <c r="R146" s="189"/>
      <c r="S146" s="189"/>
      <c r="T146" s="190"/>
      <c r="AT146" s="184" t="s">
        <v>150</v>
      </c>
      <c r="AU146" s="184" t="s">
        <v>88</v>
      </c>
      <c r="AV146" s="14" t="s">
        <v>88</v>
      </c>
      <c r="AW146" s="14" t="s">
        <v>34</v>
      </c>
      <c r="AX146" s="14" t="s">
        <v>78</v>
      </c>
      <c r="AY146" s="184" t="s">
        <v>142</v>
      </c>
    </row>
    <row r="147" spans="1:65" s="14" customFormat="1" ht="11.25">
      <c r="B147" s="183"/>
      <c r="D147" s="176" t="s">
        <v>150</v>
      </c>
      <c r="E147" s="184" t="s">
        <v>1</v>
      </c>
      <c r="F147" s="185" t="s">
        <v>160</v>
      </c>
      <c r="H147" s="186">
        <v>4.5220000000000002</v>
      </c>
      <c r="I147" s="187"/>
      <c r="L147" s="183"/>
      <c r="M147" s="188"/>
      <c r="N147" s="189"/>
      <c r="O147" s="189"/>
      <c r="P147" s="189"/>
      <c r="Q147" s="189"/>
      <c r="R147" s="189"/>
      <c r="S147" s="189"/>
      <c r="T147" s="190"/>
      <c r="AT147" s="184" t="s">
        <v>150</v>
      </c>
      <c r="AU147" s="184" t="s">
        <v>88</v>
      </c>
      <c r="AV147" s="14" t="s">
        <v>88</v>
      </c>
      <c r="AW147" s="14" t="s">
        <v>34</v>
      </c>
      <c r="AX147" s="14" t="s">
        <v>78</v>
      </c>
      <c r="AY147" s="184" t="s">
        <v>142</v>
      </c>
    </row>
    <row r="148" spans="1:65" s="13" customFormat="1" ht="11.25">
      <c r="B148" s="175"/>
      <c r="D148" s="176" t="s">
        <v>150</v>
      </c>
      <c r="E148" s="177" t="s">
        <v>1</v>
      </c>
      <c r="F148" s="178" t="s">
        <v>161</v>
      </c>
      <c r="H148" s="177" t="s">
        <v>1</v>
      </c>
      <c r="I148" s="179"/>
      <c r="L148" s="175"/>
      <c r="M148" s="180"/>
      <c r="N148" s="181"/>
      <c r="O148" s="181"/>
      <c r="P148" s="181"/>
      <c r="Q148" s="181"/>
      <c r="R148" s="181"/>
      <c r="S148" s="181"/>
      <c r="T148" s="182"/>
      <c r="AT148" s="177" t="s">
        <v>150</v>
      </c>
      <c r="AU148" s="177" t="s">
        <v>88</v>
      </c>
      <c r="AV148" s="13" t="s">
        <v>86</v>
      </c>
      <c r="AW148" s="13" t="s">
        <v>34</v>
      </c>
      <c r="AX148" s="13" t="s">
        <v>78</v>
      </c>
      <c r="AY148" s="177" t="s">
        <v>142</v>
      </c>
    </row>
    <row r="149" spans="1:65" s="14" customFormat="1" ht="11.25">
      <c r="B149" s="183"/>
      <c r="D149" s="176" t="s">
        <v>150</v>
      </c>
      <c r="E149" s="184" t="s">
        <v>1</v>
      </c>
      <c r="F149" s="185" t="s">
        <v>162</v>
      </c>
      <c r="H149" s="186">
        <v>635.37300000000005</v>
      </c>
      <c r="I149" s="187"/>
      <c r="L149" s="183"/>
      <c r="M149" s="188"/>
      <c r="N149" s="189"/>
      <c r="O149" s="189"/>
      <c r="P149" s="189"/>
      <c r="Q149" s="189"/>
      <c r="R149" s="189"/>
      <c r="S149" s="189"/>
      <c r="T149" s="190"/>
      <c r="AT149" s="184" t="s">
        <v>150</v>
      </c>
      <c r="AU149" s="184" t="s">
        <v>88</v>
      </c>
      <c r="AV149" s="14" t="s">
        <v>88</v>
      </c>
      <c r="AW149" s="14" t="s">
        <v>34</v>
      </c>
      <c r="AX149" s="14" t="s">
        <v>78</v>
      </c>
      <c r="AY149" s="184" t="s">
        <v>142</v>
      </c>
    </row>
    <row r="150" spans="1:65" s="15" customFormat="1" ht="11.25">
      <c r="B150" s="191"/>
      <c r="D150" s="176" t="s">
        <v>150</v>
      </c>
      <c r="E150" s="192" t="s">
        <v>1</v>
      </c>
      <c r="F150" s="193" t="s">
        <v>163</v>
      </c>
      <c r="H150" s="194">
        <v>791.64499999999998</v>
      </c>
      <c r="I150" s="195"/>
      <c r="L150" s="191"/>
      <c r="M150" s="196"/>
      <c r="N150" s="197"/>
      <c r="O150" s="197"/>
      <c r="P150" s="197"/>
      <c r="Q150" s="197"/>
      <c r="R150" s="197"/>
      <c r="S150" s="197"/>
      <c r="T150" s="198"/>
      <c r="AT150" s="192" t="s">
        <v>150</v>
      </c>
      <c r="AU150" s="192" t="s">
        <v>88</v>
      </c>
      <c r="AV150" s="15" t="s">
        <v>148</v>
      </c>
      <c r="AW150" s="15" t="s">
        <v>34</v>
      </c>
      <c r="AX150" s="15" t="s">
        <v>86</v>
      </c>
      <c r="AY150" s="192" t="s">
        <v>142</v>
      </c>
    </row>
    <row r="151" spans="1:65" s="2" customFormat="1" ht="21.75" customHeight="1">
      <c r="A151" s="33"/>
      <c r="B151" s="161"/>
      <c r="C151" s="162" t="s">
        <v>88</v>
      </c>
      <c r="D151" s="162" t="s">
        <v>144</v>
      </c>
      <c r="E151" s="163" t="s">
        <v>164</v>
      </c>
      <c r="F151" s="164" t="s">
        <v>165</v>
      </c>
      <c r="G151" s="165" t="s">
        <v>147</v>
      </c>
      <c r="H151" s="166">
        <v>1601.046</v>
      </c>
      <c r="I151" s="167"/>
      <c r="J151" s="168">
        <f>ROUND(I151*H151,2)</f>
        <v>0</v>
      </c>
      <c r="K151" s="164" t="s">
        <v>1046</v>
      </c>
      <c r="L151" s="34"/>
      <c r="M151" s="169" t="s">
        <v>1</v>
      </c>
      <c r="N151" s="170" t="s">
        <v>43</v>
      </c>
      <c r="O151" s="59"/>
      <c r="P151" s="171">
        <f>O151*H151</f>
        <v>0</v>
      </c>
      <c r="Q151" s="171">
        <v>0</v>
      </c>
      <c r="R151" s="171">
        <f>Q151*H151</f>
        <v>0</v>
      </c>
      <c r="S151" s="171">
        <v>0.3</v>
      </c>
      <c r="T151" s="172">
        <f>S151*H151</f>
        <v>480.31380000000001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3" t="s">
        <v>148</v>
      </c>
      <c r="AT151" s="173" t="s">
        <v>144</v>
      </c>
      <c r="AU151" s="173" t="s">
        <v>88</v>
      </c>
      <c r="AY151" s="18" t="s">
        <v>142</v>
      </c>
      <c r="BE151" s="174">
        <f>IF(N151="základní",J151,0)</f>
        <v>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8" t="s">
        <v>86</v>
      </c>
      <c r="BK151" s="174">
        <f>ROUND(I151*H151,2)</f>
        <v>0</v>
      </c>
      <c r="BL151" s="18" t="s">
        <v>148</v>
      </c>
      <c r="BM151" s="173" t="s">
        <v>166</v>
      </c>
    </row>
    <row r="152" spans="1:65" s="2" customFormat="1" ht="21.75" customHeight="1">
      <c r="A152" s="33"/>
      <c r="B152" s="161"/>
      <c r="C152" s="162" t="s">
        <v>167</v>
      </c>
      <c r="D152" s="162" t="s">
        <v>144</v>
      </c>
      <c r="E152" s="163" t="s">
        <v>168</v>
      </c>
      <c r="F152" s="164" t="s">
        <v>169</v>
      </c>
      <c r="G152" s="165" t="s">
        <v>147</v>
      </c>
      <c r="H152" s="166">
        <v>1601.046</v>
      </c>
      <c r="I152" s="167"/>
      <c r="J152" s="168">
        <f>ROUND(I152*H152,2)</f>
        <v>0</v>
      </c>
      <c r="K152" s="164" t="s">
        <v>1046</v>
      </c>
      <c r="L152" s="34"/>
      <c r="M152" s="169" t="s">
        <v>1</v>
      </c>
      <c r="N152" s="170" t="s">
        <v>43</v>
      </c>
      <c r="O152" s="59"/>
      <c r="P152" s="171">
        <f>O152*H152</f>
        <v>0</v>
      </c>
      <c r="Q152" s="171">
        <v>0</v>
      </c>
      <c r="R152" s="171">
        <f>Q152*H152</f>
        <v>0</v>
      </c>
      <c r="S152" s="171">
        <v>0.44</v>
      </c>
      <c r="T152" s="172">
        <f>S152*H152</f>
        <v>704.46024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3" t="s">
        <v>148</v>
      </c>
      <c r="AT152" s="173" t="s">
        <v>144</v>
      </c>
      <c r="AU152" s="173" t="s">
        <v>88</v>
      </c>
      <c r="AY152" s="18" t="s">
        <v>142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8" t="s">
        <v>86</v>
      </c>
      <c r="BK152" s="174">
        <f>ROUND(I152*H152,2)</f>
        <v>0</v>
      </c>
      <c r="BL152" s="18" t="s">
        <v>148</v>
      </c>
      <c r="BM152" s="173" t="s">
        <v>170</v>
      </c>
    </row>
    <row r="153" spans="1:65" s="13" customFormat="1" ht="11.25">
      <c r="B153" s="175"/>
      <c r="D153" s="176" t="s">
        <v>150</v>
      </c>
      <c r="E153" s="177" t="s">
        <v>1</v>
      </c>
      <c r="F153" s="178" t="s">
        <v>171</v>
      </c>
      <c r="H153" s="177" t="s">
        <v>1</v>
      </c>
      <c r="I153" s="179"/>
      <c r="L153" s="175"/>
      <c r="M153" s="180"/>
      <c r="N153" s="181"/>
      <c r="O153" s="181"/>
      <c r="P153" s="181"/>
      <c r="Q153" s="181"/>
      <c r="R153" s="181"/>
      <c r="S153" s="181"/>
      <c r="T153" s="182"/>
      <c r="AT153" s="177" t="s">
        <v>150</v>
      </c>
      <c r="AU153" s="177" t="s">
        <v>88</v>
      </c>
      <c r="AV153" s="13" t="s">
        <v>86</v>
      </c>
      <c r="AW153" s="13" t="s">
        <v>34</v>
      </c>
      <c r="AX153" s="13" t="s">
        <v>78</v>
      </c>
      <c r="AY153" s="177" t="s">
        <v>142</v>
      </c>
    </row>
    <row r="154" spans="1:65" s="13" customFormat="1" ht="11.25">
      <c r="B154" s="175"/>
      <c r="D154" s="176" t="s">
        <v>150</v>
      </c>
      <c r="E154" s="177" t="s">
        <v>1</v>
      </c>
      <c r="F154" s="178" t="s">
        <v>172</v>
      </c>
      <c r="H154" s="177" t="s">
        <v>1</v>
      </c>
      <c r="I154" s="179"/>
      <c r="L154" s="175"/>
      <c r="M154" s="180"/>
      <c r="N154" s="181"/>
      <c r="O154" s="181"/>
      <c r="P154" s="181"/>
      <c r="Q154" s="181"/>
      <c r="R154" s="181"/>
      <c r="S154" s="181"/>
      <c r="T154" s="182"/>
      <c r="AT154" s="177" t="s">
        <v>150</v>
      </c>
      <c r="AU154" s="177" t="s">
        <v>88</v>
      </c>
      <c r="AV154" s="13" t="s">
        <v>86</v>
      </c>
      <c r="AW154" s="13" t="s">
        <v>34</v>
      </c>
      <c r="AX154" s="13" t="s">
        <v>78</v>
      </c>
      <c r="AY154" s="177" t="s">
        <v>142</v>
      </c>
    </row>
    <row r="155" spans="1:65" s="14" customFormat="1" ht="11.25">
      <c r="B155" s="183"/>
      <c r="D155" s="176" t="s">
        <v>150</v>
      </c>
      <c r="E155" s="184" t="s">
        <v>1</v>
      </c>
      <c r="F155" s="185" t="s">
        <v>173</v>
      </c>
      <c r="H155" s="186">
        <v>888.49400000000003</v>
      </c>
      <c r="I155" s="187"/>
      <c r="L155" s="183"/>
      <c r="M155" s="188"/>
      <c r="N155" s="189"/>
      <c r="O155" s="189"/>
      <c r="P155" s="189"/>
      <c r="Q155" s="189"/>
      <c r="R155" s="189"/>
      <c r="S155" s="189"/>
      <c r="T155" s="190"/>
      <c r="AT155" s="184" t="s">
        <v>150</v>
      </c>
      <c r="AU155" s="184" t="s">
        <v>88</v>
      </c>
      <c r="AV155" s="14" t="s">
        <v>88</v>
      </c>
      <c r="AW155" s="14" t="s">
        <v>34</v>
      </c>
      <c r="AX155" s="14" t="s">
        <v>78</v>
      </c>
      <c r="AY155" s="184" t="s">
        <v>142</v>
      </c>
    </row>
    <row r="156" spans="1:65" s="14" customFormat="1" ht="11.25">
      <c r="B156" s="183"/>
      <c r="D156" s="176" t="s">
        <v>150</v>
      </c>
      <c r="E156" s="184" t="s">
        <v>1</v>
      </c>
      <c r="F156" s="185" t="s">
        <v>174</v>
      </c>
      <c r="H156" s="186">
        <v>535.702</v>
      </c>
      <c r="I156" s="187"/>
      <c r="L156" s="183"/>
      <c r="M156" s="188"/>
      <c r="N156" s="189"/>
      <c r="O156" s="189"/>
      <c r="P156" s="189"/>
      <c r="Q156" s="189"/>
      <c r="R156" s="189"/>
      <c r="S156" s="189"/>
      <c r="T156" s="190"/>
      <c r="AT156" s="184" t="s">
        <v>150</v>
      </c>
      <c r="AU156" s="184" t="s">
        <v>88</v>
      </c>
      <c r="AV156" s="14" t="s">
        <v>88</v>
      </c>
      <c r="AW156" s="14" t="s">
        <v>34</v>
      </c>
      <c r="AX156" s="14" t="s">
        <v>78</v>
      </c>
      <c r="AY156" s="184" t="s">
        <v>142</v>
      </c>
    </row>
    <row r="157" spans="1:65" s="13" customFormat="1" ht="11.25">
      <c r="B157" s="175"/>
      <c r="D157" s="176" t="s">
        <v>150</v>
      </c>
      <c r="E157" s="177" t="s">
        <v>1</v>
      </c>
      <c r="F157" s="178" t="s">
        <v>175</v>
      </c>
      <c r="H157" s="177" t="s">
        <v>1</v>
      </c>
      <c r="I157" s="179"/>
      <c r="L157" s="175"/>
      <c r="M157" s="180"/>
      <c r="N157" s="181"/>
      <c r="O157" s="181"/>
      <c r="P157" s="181"/>
      <c r="Q157" s="181"/>
      <c r="R157" s="181"/>
      <c r="S157" s="181"/>
      <c r="T157" s="182"/>
      <c r="AT157" s="177" t="s">
        <v>150</v>
      </c>
      <c r="AU157" s="177" t="s">
        <v>88</v>
      </c>
      <c r="AV157" s="13" t="s">
        <v>86</v>
      </c>
      <c r="AW157" s="13" t="s">
        <v>34</v>
      </c>
      <c r="AX157" s="13" t="s">
        <v>78</v>
      </c>
      <c r="AY157" s="177" t="s">
        <v>142</v>
      </c>
    </row>
    <row r="158" spans="1:65" s="14" customFormat="1" ht="11.25">
      <c r="B158" s="183"/>
      <c r="D158" s="176" t="s">
        <v>150</v>
      </c>
      <c r="E158" s="184" t="s">
        <v>1</v>
      </c>
      <c r="F158" s="185" t="s">
        <v>176</v>
      </c>
      <c r="H158" s="186">
        <v>99.9</v>
      </c>
      <c r="I158" s="187"/>
      <c r="L158" s="183"/>
      <c r="M158" s="188"/>
      <c r="N158" s="189"/>
      <c r="O158" s="189"/>
      <c r="P158" s="189"/>
      <c r="Q158" s="189"/>
      <c r="R158" s="189"/>
      <c r="S158" s="189"/>
      <c r="T158" s="190"/>
      <c r="AT158" s="184" t="s">
        <v>150</v>
      </c>
      <c r="AU158" s="184" t="s">
        <v>88</v>
      </c>
      <c r="AV158" s="14" t="s">
        <v>88</v>
      </c>
      <c r="AW158" s="14" t="s">
        <v>34</v>
      </c>
      <c r="AX158" s="14" t="s">
        <v>78</v>
      </c>
      <c r="AY158" s="184" t="s">
        <v>142</v>
      </c>
    </row>
    <row r="159" spans="1:65" s="14" customFormat="1" ht="11.25">
      <c r="B159" s="183"/>
      <c r="D159" s="176" t="s">
        <v>150</v>
      </c>
      <c r="E159" s="184" t="s">
        <v>1</v>
      </c>
      <c r="F159" s="185" t="s">
        <v>177</v>
      </c>
      <c r="H159" s="186">
        <v>76.95</v>
      </c>
      <c r="I159" s="187"/>
      <c r="L159" s="183"/>
      <c r="M159" s="188"/>
      <c r="N159" s="189"/>
      <c r="O159" s="189"/>
      <c r="P159" s="189"/>
      <c r="Q159" s="189"/>
      <c r="R159" s="189"/>
      <c r="S159" s="189"/>
      <c r="T159" s="190"/>
      <c r="AT159" s="184" t="s">
        <v>150</v>
      </c>
      <c r="AU159" s="184" t="s">
        <v>88</v>
      </c>
      <c r="AV159" s="14" t="s">
        <v>88</v>
      </c>
      <c r="AW159" s="14" t="s">
        <v>34</v>
      </c>
      <c r="AX159" s="14" t="s">
        <v>78</v>
      </c>
      <c r="AY159" s="184" t="s">
        <v>142</v>
      </c>
    </row>
    <row r="160" spans="1:65" s="15" customFormat="1" ht="11.25">
      <c r="B160" s="191"/>
      <c r="D160" s="176" t="s">
        <v>150</v>
      </c>
      <c r="E160" s="192" t="s">
        <v>1</v>
      </c>
      <c r="F160" s="193" t="s">
        <v>163</v>
      </c>
      <c r="H160" s="194">
        <v>1601.046</v>
      </c>
      <c r="I160" s="195"/>
      <c r="L160" s="191"/>
      <c r="M160" s="196"/>
      <c r="N160" s="197"/>
      <c r="O160" s="197"/>
      <c r="P160" s="197"/>
      <c r="Q160" s="197"/>
      <c r="R160" s="197"/>
      <c r="S160" s="197"/>
      <c r="T160" s="198"/>
      <c r="AT160" s="192" t="s">
        <v>150</v>
      </c>
      <c r="AU160" s="192" t="s">
        <v>88</v>
      </c>
      <c r="AV160" s="15" t="s">
        <v>148</v>
      </c>
      <c r="AW160" s="15" t="s">
        <v>34</v>
      </c>
      <c r="AX160" s="15" t="s">
        <v>86</v>
      </c>
      <c r="AY160" s="192" t="s">
        <v>142</v>
      </c>
    </row>
    <row r="161" spans="1:65" s="2" customFormat="1" ht="21.75" customHeight="1">
      <c r="A161" s="33"/>
      <c r="B161" s="161"/>
      <c r="C161" s="162" t="s">
        <v>148</v>
      </c>
      <c r="D161" s="162" t="s">
        <v>144</v>
      </c>
      <c r="E161" s="163" t="s">
        <v>178</v>
      </c>
      <c r="F161" s="164" t="s">
        <v>179</v>
      </c>
      <c r="G161" s="165" t="s">
        <v>147</v>
      </c>
      <c r="H161" s="166">
        <v>791.64499999999998</v>
      </c>
      <c r="I161" s="167"/>
      <c r="J161" s="168">
        <f>ROUND(I161*H161,2)</f>
        <v>0</v>
      </c>
      <c r="K161" s="164" t="s">
        <v>1046</v>
      </c>
      <c r="L161" s="34"/>
      <c r="M161" s="169" t="s">
        <v>1</v>
      </c>
      <c r="N161" s="170" t="s">
        <v>43</v>
      </c>
      <c r="O161" s="59"/>
      <c r="P161" s="171">
        <f>O161*H161</f>
        <v>0</v>
      </c>
      <c r="Q161" s="171">
        <v>0</v>
      </c>
      <c r="R161" s="171">
        <f>Q161*H161</f>
        <v>0</v>
      </c>
      <c r="S161" s="171">
        <v>0</v>
      </c>
      <c r="T161" s="17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3" t="s">
        <v>148</v>
      </c>
      <c r="AT161" s="173" t="s">
        <v>144</v>
      </c>
      <c r="AU161" s="173" t="s">
        <v>88</v>
      </c>
      <c r="AY161" s="18" t="s">
        <v>142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8" t="s">
        <v>86</v>
      </c>
      <c r="BK161" s="174">
        <f>ROUND(I161*H161,2)</f>
        <v>0</v>
      </c>
      <c r="BL161" s="18" t="s">
        <v>148</v>
      </c>
      <c r="BM161" s="173" t="s">
        <v>180</v>
      </c>
    </row>
    <row r="162" spans="1:65" s="14" customFormat="1" ht="11.25">
      <c r="B162" s="183"/>
      <c r="D162" s="176" t="s">
        <v>150</v>
      </c>
      <c r="E162" s="184" t="s">
        <v>1</v>
      </c>
      <c r="F162" s="185" t="s">
        <v>181</v>
      </c>
      <c r="H162" s="186">
        <v>791.64499999999998</v>
      </c>
      <c r="I162" s="187"/>
      <c r="L162" s="183"/>
      <c r="M162" s="188"/>
      <c r="N162" s="189"/>
      <c r="O162" s="189"/>
      <c r="P162" s="189"/>
      <c r="Q162" s="189"/>
      <c r="R162" s="189"/>
      <c r="S162" s="189"/>
      <c r="T162" s="190"/>
      <c r="AT162" s="184" t="s">
        <v>150</v>
      </c>
      <c r="AU162" s="184" t="s">
        <v>88</v>
      </c>
      <c r="AV162" s="14" t="s">
        <v>88</v>
      </c>
      <c r="AW162" s="14" t="s">
        <v>34</v>
      </c>
      <c r="AX162" s="14" t="s">
        <v>86</v>
      </c>
      <c r="AY162" s="184" t="s">
        <v>142</v>
      </c>
    </row>
    <row r="163" spans="1:65" s="2" customFormat="1" ht="21.75" customHeight="1">
      <c r="A163" s="33"/>
      <c r="B163" s="161"/>
      <c r="C163" s="162" t="s">
        <v>182</v>
      </c>
      <c r="D163" s="162" t="s">
        <v>144</v>
      </c>
      <c r="E163" s="163" t="s">
        <v>183</v>
      </c>
      <c r="F163" s="164" t="s">
        <v>184</v>
      </c>
      <c r="G163" s="165" t="s">
        <v>185</v>
      </c>
      <c r="H163" s="166">
        <v>50.168999999999997</v>
      </c>
      <c r="I163" s="167"/>
      <c r="J163" s="168">
        <f>ROUND(I163*H163,2)</f>
        <v>0</v>
      </c>
      <c r="K163" s="164" t="s">
        <v>1046</v>
      </c>
      <c r="L163" s="34"/>
      <c r="M163" s="169" t="s">
        <v>1</v>
      </c>
      <c r="N163" s="170" t="s">
        <v>43</v>
      </c>
      <c r="O163" s="59"/>
      <c r="P163" s="171">
        <f>O163*H163</f>
        <v>0</v>
      </c>
      <c r="Q163" s="171">
        <v>0</v>
      </c>
      <c r="R163" s="171">
        <f>Q163*H163</f>
        <v>0</v>
      </c>
      <c r="S163" s="171">
        <v>0</v>
      </c>
      <c r="T163" s="17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3" t="s">
        <v>148</v>
      </c>
      <c r="AT163" s="173" t="s">
        <v>144</v>
      </c>
      <c r="AU163" s="173" t="s">
        <v>88</v>
      </c>
      <c r="AY163" s="18" t="s">
        <v>142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18" t="s">
        <v>86</v>
      </c>
      <c r="BK163" s="174">
        <f>ROUND(I163*H163,2)</f>
        <v>0</v>
      </c>
      <c r="BL163" s="18" t="s">
        <v>148</v>
      </c>
      <c r="BM163" s="173" t="s">
        <v>186</v>
      </c>
    </row>
    <row r="164" spans="1:65" s="13" customFormat="1" ht="11.25">
      <c r="B164" s="175"/>
      <c r="D164" s="176" t="s">
        <v>150</v>
      </c>
      <c r="E164" s="177" t="s">
        <v>1</v>
      </c>
      <c r="F164" s="178" t="s">
        <v>187</v>
      </c>
      <c r="H164" s="177" t="s">
        <v>1</v>
      </c>
      <c r="I164" s="179"/>
      <c r="L164" s="175"/>
      <c r="M164" s="180"/>
      <c r="N164" s="181"/>
      <c r="O164" s="181"/>
      <c r="P164" s="181"/>
      <c r="Q164" s="181"/>
      <c r="R164" s="181"/>
      <c r="S164" s="181"/>
      <c r="T164" s="182"/>
      <c r="AT164" s="177" t="s">
        <v>150</v>
      </c>
      <c r="AU164" s="177" t="s">
        <v>88</v>
      </c>
      <c r="AV164" s="13" t="s">
        <v>86</v>
      </c>
      <c r="AW164" s="13" t="s">
        <v>34</v>
      </c>
      <c r="AX164" s="13" t="s">
        <v>78</v>
      </c>
      <c r="AY164" s="177" t="s">
        <v>142</v>
      </c>
    </row>
    <row r="165" spans="1:65" s="13" customFormat="1" ht="11.25">
      <c r="B165" s="175"/>
      <c r="D165" s="176" t="s">
        <v>150</v>
      </c>
      <c r="E165" s="177" t="s">
        <v>1</v>
      </c>
      <c r="F165" s="178" t="s">
        <v>153</v>
      </c>
      <c r="H165" s="177" t="s">
        <v>1</v>
      </c>
      <c r="I165" s="179"/>
      <c r="L165" s="175"/>
      <c r="M165" s="180"/>
      <c r="N165" s="181"/>
      <c r="O165" s="181"/>
      <c r="P165" s="181"/>
      <c r="Q165" s="181"/>
      <c r="R165" s="181"/>
      <c r="S165" s="181"/>
      <c r="T165" s="182"/>
      <c r="AT165" s="177" t="s">
        <v>150</v>
      </c>
      <c r="AU165" s="177" t="s">
        <v>88</v>
      </c>
      <c r="AV165" s="13" t="s">
        <v>86</v>
      </c>
      <c r="AW165" s="13" t="s">
        <v>34</v>
      </c>
      <c r="AX165" s="13" t="s">
        <v>78</v>
      </c>
      <c r="AY165" s="177" t="s">
        <v>142</v>
      </c>
    </row>
    <row r="166" spans="1:65" s="14" customFormat="1" ht="11.25">
      <c r="B166" s="183"/>
      <c r="D166" s="176" t="s">
        <v>150</v>
      </c>
      <c r="E166" s="184" t="s">
        <v>1</v>
      </c>
      <c r="F166" s="185" t="s">
        <v>188</v>
      </c>
      <c r="H166" s="186">
        <v>6.8</v>
      </c>
      <c r="I166" s="187"/>
      <c r="L166" s="183"/>
      <c r="M166" s="188"/>
      <c r="N166" s="189"/>
      <c r="O166" s="189"/>
      <c r="P166" s="189"/>
      <c r="Q166" s="189"/>
      <c r="R166" s="189"/>
      <c r="S166" s="189"/>
      <c r="T166" s="190"/>
      <c r="AT166" s="184" t="s">
        <v>150</v>
      </c>
      <c r="AU166" s="184" t="s">
        <v>88</v>
      </c>
      <c r="AV166" s="14" t="s">
        <v>88</v>
      </c>
      <c r="AW166" s="14" t="s">
        <v>34</v>
      </c>
      <c r="AX166" s="14" t="s">
        <v>78</v>
      </c>
      <c r="AY166" s="184" t="s">
        <v>142</v>
      </c>
    </row>
    <row r="167" spans="1:65" s="13" customFormat="1" ht="11.25">
      <c r="B167" s="175"/>
      <c r="D167" s="176" t="s">
        <v>150</v>
      </c>
      <c r="E167" s="177" t="s">
        <v>1</v>
      </c>
      <c r="F167" s="178" t="s">
        <v>189</v>
      </c>
      <c r="H167" s="177" t="s">
        <v>1</v>
      </c>
      <c r="I167" s="179"/>
      <c r="L167" s="175"/>
      <c r="M167" s="180"/>
      <c r="N167" s="181"/>
      <c r="O167" s="181"/>
      <c r="P167" s="181"/>
      <c r="Q167" s="181"/>
      <c r="R167" s="181"/>
      <c r="S167" s="181"/>
      <c r="T167" s="182"/>
      <c r="AT167" s="177" t="s">
        <v>150</v>
      </c>
      <c r="AU167" s="177" t="s">
        <v>88</v>
      </c>
      <c r="AV167" s="13" t="s">
        <v>86</v>
      </c>
      <c r="AW167" s="13" t="s">
        <v>34</v>
      </c>
      <c r="AX167" s="13" t="s">
        <v>78</v>
      </c>
      <c r="AY167" s="177" t="s">
        <v>142</v>
      </c>
    </row>
    <row r="168" spans="1:65" s="13" customFormat="1" ht="11.25">
      <c r="B168" s="175"/>
      <c r="D168" s="176" t="s">
        <v>150</v>
      </c>
      <c r="E168" s="177" t="s">
        <v>1</v>
      </c>
      <c r="F168" s="178" t="s">
        <v>190</v>
      </c>
      <c r="H168" s="177" t="s">
        <v>1</v>
      </c>
      <c r="I168" s="179"/>
      <c r="L168" s="175"/>
      <c r="M168" s="180"/>
      <c r="N168" s="181"/>
      <c r="O168" s="181"/>
      <c r="P168" s="181"/>
      <c r="Q168" s="181"/>
      <c r="R168" s="181"/>
      <c r="S168" s="181"/>
      <c r="T168" s="182"/>
      <c r="AT168" s="177" t="s">
        <v>150</v>
      </c>
      <c r="AU168" s="177" t="s">
        <v>88</v>
      </c>
      <c r="AV168" s="13" t="s">
        <v>86</v>
      </c>
      <c r="AW168" s="13" t="s">
        <v>34</v>
      </c>
      <c r="AX168" s="13" t="s">
        <v>78</v>
      </c>
      <c r="AY168" s="177" t="s">
        <v>142</v>
      </c>
    </row>
    <row r="169" spans="1:65" s="14" customFormat="1" ht="11.25">
      <c r="B169" s="183"/>
      <c r="D169" s="176" t="s">
        <v>150</v>
      </c>
      <c r="E169" s="184" t="s">
        <v>1</v>
      </c>
      <c r="F169" s="185" t="s">
        <v>191</v>
      </c>
      <c r="H169" s="186">
        <v>12.789</v>
      </c>
      <c r="I169" s="187"/>
      <c r="L169" s="183"/>
      <c r="M169" s="188"/>
      <c r="N169" s="189"/>
      <c r="O169" s="189"/>
      <c r="P169" s="189"/>
      <c r="Q169" s="189"/>
      <c r="R169" s="189"/>
      <c r="S169" s="189"/>
      <c r="T169" s="190"/>
      <c r="AT169" s="184" t="s">
        <v>150</v>
      </c>
      <c r="AU169" s="184" t="s">
        <v>88</v>
      </c>
      <c r="AV169" s="14" t="s">
        <v>88</v>
      </c>
      <c r="AW169" s="14" t="s">
        <v>34</v>
      </c>
      <c r="AX169" s="14" t="s">
        <v>78</v>
      </c>
      <c r="AY169" s="184" t="s">
        <v>142</v>
      </c>
    </row>
    <row r="170" spans="1:65" s="13" customFormat="1" ht="11.25">
      <c r="B170" s="175"/>
      <c r="D170" s="176" t="s">
        <v>150</v>
      </c>
      <c r="E170" s="177" t="s">
        <v>1</v>
      </c>
      <c r="F170" s="178" t="s">
        <v>158</v>
      </c>
      <c r="H170" s="177" t="s">
        <v>1</v>
      </c>
      <c r="I170" s="179"/>
      <c r="L170" s="175"/>
      <c r="M170" s="180"/>
      <c r="N170" s="181"/>
      <c r="O170" s="181"/>
      <c r="P170" s="181"/>
      <c r="Q170" s="181"/>
      <c r="R170" s="181"/>
      <c r="S170" s="181"/>
      <c r="T170" s="182"/>
      <c r="AT170" s="177" t="s">
        <v>150</v>
      </c>
      <c r="AU170" s="177" t="s">
        <v>88</v>
      </c>
      <c r="AV170" s="13" t="s">
        <v>86</v>
      </c>
      <c r="AW170" s="13" t="s">
        <v>34</v>
      </c>
      <c r="AX170" s="13" t="s">
        <v>78</v>
      </c>
      <c r="AY170" s="177" t="s">
        <v>142</v>
      </c>
    </row>
    <row r="171" spans="1:65" s="14" customFormat="1" ht="11.25">
      <c r="B171" s="183"/>
      <c r="D171" s="176" t="s">
        <v>150</v>
      </c>
      <c r="E171" s="184" t="s">
        <v>1</v>
      </c>
      <c r="F171" s="185" t="s">
        <v>192</v>
      </c>
      <c r="H171" s="186">
        <v>10.199999999999999</v>
      </c>
      <c r="I171" s="187"/>
      <c r="L171" s="183"/>
      <c r="M171" s="188"/>
      <c r="N171" s="189"/>
      <c r="O171" s="189"/>
      <c r="P171" s="189"/>
      <c r="Q171" s="189"/>
      <c r="R171" s="189"/>
      <c r="S171" s="189"/>
      <c r="T171" s="190"/>
      <c r="AT171" s="184" t="s">
        <v>150</v>
      </c>
      <c r="AU171" s="184" t="s">
        <v>88</v>
      </c>
      <c r="AV171" s="14" t="s">
        <v>88</v>
      </c>
      <c r="AW171" s="14" t="s">
        <v>34</v>
      </c>
      <c r="AX171" s="14" t="s">
        <v>78</v>
      </c>
      <c r="AY171" s="184" t="s">
        <v>142</v>
      </c>
    </row>
    <row r="172" spans="1:65" s="14" customFormat="1" ht="11.25">
      <c r="B172" s="183"/>
      <c r="D172" s="176" t="s">
        <v>150</v>
      </c>
      <c r="E172" s="184" t="s">
        <v>1</v>
      </c>
      <c r="F172" s="185" t="s">
        <v>193</v>
      </c>
      <c r="H172" s="186">
        <v>0.38</v>
      </c>
      <c r="I172" s="187"/>
      <c r="L172" s="183"/>
      <c r="M172" s="188"/>
      <c r="N172" s="189"/>
      <c r="O172" s="189"/>
      <c r="P172" s="189"/>
      <c r="Q172" s="189"/>
      <c r="R172" s="189"/>
      <c r="S172" s="189"/>
      <c r="T172" s="190"/>
      <c r="AT172" s="184" t="s">
        <v>150</v>
      </c>
      <c r="AU172" s="184" t="s">
        <v>88</v>
      </c>
      <c r="AV172" s="14" t="s">
        <v>88</v>
      </c>
      <c r="AW172" s="14" t="s">
        <v>34</v>
      </c>
      <c r="AX172" s="14" t="s">
        <v>78</v>
      </c>
      <c r="AY172" s="184" t="s">
        <v>142</v>
      </c>
    </row>
    <row r="173" spans="1:65" s="13" customFormat="1" ht="11.25">
      <c r="B173" s="175"/>
      <c r="D173" s="176" t="s">
        <v>150</v>
      </c>
      <c r="E173" s="177" t="s">
        <v>1</v>
      </c>
      <c r="F173" s="178" t="s">
        <v>194</v>
      </c>
      <c r="H173" s="177" t="s">
        <v>1</v>
      </c>
      <c r="I173" s="179"/>
      <c r="L173" s="175"/>
      <c r="M173" s="180"/>
      <c r="N173" s="181"/>
      <c r="O173" s="181"/>
      <c r="P173" s="181"/>
      <c r="Q173" s="181"/>
      <c r="R173" s="181"/>
      <c r="S173" s="181"/>
      <c r="T173" s="182"/>
      <c r="AT173" s="177" t="s">
        <v>150</v>
      </c>
      <c r="AU173" s="177" t="s">
        <v>88</v>
      </c>
      <c r="AV173" s="13" t="s">
        <v>86</v>
      </c>
      <c r="AW173" s="13" t="s">
        <v>34</v>
      </c>
      <c r="AX173" s="13" t="s">
        <v>78</v>
      </c>
      <c r="AY173" s="177" t="s">
        <v>142</v>
      </c>
    </row>
    <row r="174" spans="1:65" s="14" customFormat="1" ht="11.25">
      <c r="B174" s="183"/>
      <c r="D174" s="176" t="s">
        <v>150</v>
      </c>
      <c r="E174" s="184" t="s">
        <v>1</v>
      </c>
      <c r="F174" s="185" t="s">
        <v>195</v>
      </c>
      <c r="H174" s="186">
        <v>20</v>
      </c>
      <c r="I174" s="187"/>
      <c r="L174" s="183"/>
      <c r="M174" s="188"/>
      <c r="N174" s="189"/>
      <c r="O174" s="189"/>
      <c r="P174" s="189"/>
      <c r="Q174" s="189"/>
      <c r="R174" s="189"/>
      <c r="S174" s="189"/>
      <c r="T174" s="190"/>
      <c r="AT174" s="184" t="s">
        <v>150</v>
      </c>
      <c r="AU174" s="184" t="s">
        <v>88</v>
      </c>
      <c r="AV174" s="14" t="s">
        <v>88</v>
      </c>
      <c r="AW174" s="14" t="s">
        <v>34</v>
      </c>
      <c r="AX174" s="14" t="s">
        <v>78</v>
      </c>
      <c r="AY174" s="184" t="s">
        <v>142</v>
      </c>
    </row>
    <row r="175" spans="1:65" s="15" customFormat="1" ht="11.25">
      <c r="B175" s="191"/>
      <c r="D175" s="176" t="s">
        <v>150</v>
      </c>
      <c r="E175" s="192" t="s">
        <v>1</v>
      </c>
      <c r="F175" s="193" t="s">
        <v>163</v>
      </c>
      <c r="H175" s="194">
        <v>50.168999999999997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150</v>
      </c>
      <c r="AU175" s="192" t="s">
        <v>88</v>
      </c>
      <c r="AV175" s="15" t="s">
        <v>148</v>
      </c>
      <c r="AW175" s="15" t="s">
        <v>34</v>
      </c>
      <c r="AX175" s="15" t="s">
        <v>86</v>
      </c>
      <c r="AY175" s="192" t="s">
        <v>142</v>
      </c>
    </row>
    <row r="176" spans="1:65" s="2" customFormat="1" ht="21.75" customHeight="1">
      <c r="A176" s="33"/>
      <c r="B176" s="161"/>
      <c r="C176" s="162" t="s">
        <v>196</v>
      </c>
      <c r="D176" s="162" t="s">
        <v>144</v>
      </c>
      <c r="E176" s="163" t="s">
        <v>197</v>
      </c>
      <c r="F176" s="164" t="s">
        <v>198</v>
      </c>
      <c r="G176" s="165" t="s">
        <v>185</v>
      </c>
      <c r="H176" s="166">
        <v>0.28799999999999998</v>
      </c>
      <c r="I176" s="167"/>
      <c r="J176" s="168">
        <f>ROUND(I176*H176,2)</f>
        <v>0</v>
      </c>
      <c r="K176" s="164" t="s">
        <v>1046</v>
      </c>
      <c r="L176" s="34"/>
      <c r="M176" s="169" t="s">
        <v>1</v>
      </c>
      <c r="N176" s="170" t="s">
        <v>43</v>
      </c>
      <c r="O176" s="59"/>
      <c r="P176" s="171">
        <f>O176*H176</f>
        <v>0</v>
      </c>
      <c r="Q176" s="171">
        <v>0</v>
      </c>
      <c r="R176" s="171">
        <f>Q176*H176</f>
        <v>0</v>
      </c>
      <c r="S176" s="171">
        <v>0</v>
      </c>
      <c r="T176" s="17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3" t="s">
        <v>148</v>
      </c>
      <c r="AT176" s="173" t="s">
        <v>144</v>
      </c>
      <c r="AU176" s="173" t="s">
        <v>88</v>
      </c>
      <c r="AY176" s="18" t="s">
        <v>142</v>
      </c>
      <c r="BE176" s="174">
        <f>IF(N176="základní",J176,0)</f>
        <v>0</v>
      </c>
      <c r="BF176" s="174">
        <f>IF(N176="snížená",J176,0)</f>
        <v>0</v>
      </c>
      <c r="BG176" s="174">
        <f>IF(N176="zákl. přenesená",J176,0)</f>
        <v>0</v>
      </c>
      <c r="BH176" s="174">
        <f>IF(N176="sníž. přenesená",J176,0)</f>
        <v>0</v>
      </c>
      <c r="BI176" s="174">
        <f>IF(N176="nulová",J176,0)</f>
        <v>0</v>
      </c>
      <c r="BJ176" s="18" t="s">
        <v>86</v>
      </c>
      <c r="BK176" s="174">
        <f>ROUND(I176*H176,2)</f>
        <v>0</v>
      </c>
      <c r="BL176" s="18" t="s">
        <v>148</v>
      </c>
      <c r="BM176" s="173" t="s">
        <v>199</v>
      </c>
    </row>
    <row r="177" spans="1:65" s="13" customFormat="1" ht="11.25">
      <c r="B177" s="175"/>
      <c r="D177" s="176" t="s">
        <v>150</v>
      </c>
      <c r="E177" s="177" t="s">
        <v>1</v>
      </c>
      <c r="F177" s="178" t="s">
        <v>200</v>
      </c>
      <c r="H177" s="177" t="s">
        <v>1</v>
      </c>
      <c r="I177" s="179"/>
      <c r="L177" s="175"/>
      <c r="M177" s="180"/>
      <c r="N177" s="181"/>
      <c r="O177" s="181"/>
      <c r="P177" s="181"/>
      <c r="Q177" s="181"/>
      <c r="R177" s="181"/>
      <c r="S177" s="181"/>
      <c r="T177" s="182"/>
      <c r="AT177" s="177" t="s">
        <v>150</v>
      </c>
      <c r="AU177" s="177" t="s">
        <v>88</v>
      </c>
      <c r="AV177" s="13" t="s">
        <v>86</v>
      </c>
      <c r="AW177" s="13" t="s">
        <v>34</v>
      </c>
      <c r="AX177" s="13" t="s">
        <v>78</v>
      </c>
      <c r="AY177" s="177" t="s">
        <v>142</v>
      </c>
    </row>
    <row r="178" spans="1:65" s="14" customFormat="1" ht="11.25">
      <c r="B178" s="183"/>
      <c r="D178" s="176" t="s">
        <v>150</v>
      </c>
      <c r="E178" s="184" t="s">
        <v>1</v>
      </c>
      <c r="F178" s="185" t="s">
        <v>201</v>
      </c>
      <c r="H178" s="186">
        <v>0.28799999999999998</v>
      </c>
      <c r="I178" s="187"/>
      <c r="L178" s="183"/>
      <c r="M178" s="188"/>
      <c r="N178" s="189"/>
      <c r="O178" s="189"/>
      <c r="P178" s="189"/>
      <c r="Q178" s="189"/>
      <c r="R178" s="189"/>
      <c r="S178" s="189"/>
      <c r="T178" s="190"/>
      <c r="AT178" s="184" t="s">
        <v>150</v>
      </c>
      <c r="AU178" s="184" t="s">
        <v>88</v>
      </c>
      <c r="AV178" s="14" t="s">
        <v>88</v>
      </c>
      <c r="AW178" s="14" t="s">
        <v>34</v>
      </c>
      <c r="AX178" s="14" t="s">
        <v>86</v>
      </c>
      <c r="AY178" s="184" t="s">
        <v>142</v>
      </c>
    </row>
    <row r="179" spans="1:65" s="2" customFormat="1" ht="21.75" customHeight="1">
      <c r="A179" s="33"/>
      <c r="B179" s="161"/>
      <c r="C179" s="162" t="s">
        <v>202</v>
      </c>
      <c r="D179" s="162" t="s">
        <v>144</v>
      </c>
      <c r="E179" s="163" t="s">
        <v>203</v>
      </c>
      <c r="F179" s="164" t="s">
        <v>204</v>
      </c>
      <c r="G179" s="165" t="s">
        <v>185</v>
      </c>
      <c r="H179" s="166">
        <v>309.697</v>
      </c>
      <c r="I179" s="167"/>
      <c r="J179" s="168">
        <f>ROUND(I179*H179,2)</f>
        <v>0</v>
      </c>
      <c r="K179" s="164" t="s">
        <v>1046</v>
      </c>
      <c r="L179" s="34"/>
      <c r="M179" s="169" t="s">
        <v>1</v>
      </c>
      <c r="N179" s="170" t="s">
        <v>43</v>
      </c>
      <c r="O179" s="59"/>
      <c r="P179" s="171">
        <f>O179*H179</f>
        <v>0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3" t="s">
        <v>148</v>
      </c>
      <c r="AT179" s="173" t="s">
        <v>144</v>
      </c>
      <c r="AU179" s="173" t="s">
        <v>88</v>
      </c>
      <c r="AY179" s="18" t="s">
        <v>142</v>
      </c>
      <c r="BE179" s="174">
        <f>IF(N179="základní",J179,0)</f>
        <v>0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18" t="s">
        <v>86</v>
      </c>
      <c r="BK179" s="174">
        <f>ROUND(I179*H179,2)</f>
        <v>0</v>
      </c>
      <c r="BL179" s="18" t="s">
        <v>148</v>
      </c>
      <c r="BM179" s="173" t="s">
        <v>205</v>
      </c>
    </row>
    <row r="180" spans="1:65" s="13" customFormat="1" ht="11.25">
      <c r="B180" s="175"/>
      <c r="D180" s="176" t="s">
        <v>150</v>
      </c>
      <c r="E180" s="177" t="s">
        <v>1</v>
      </c>
      <c r="F180" s="178" t="s">
        <v>206</v>
      </c>
      <c r="H180" s="177" t="s">
        <v>1</v>
      </c>
      <c r="I180" s="179"/>
      <c r="L180" s="175"/>
      <c r="M180" s="180"/>
      <c r="N180" s="181"/>
      <c r="O180" s="181"/>
      <c r="P180" s="181"/>
      <c r="Q180" s="181"/>
      <c r="R180" s="181"/>
      <c r="S180" s="181"/>
      <c r="T180" s="182"/>
      <c r="AT180" s="177" t="s">
        <v>150</v>
      </c>
      <c r="AU180" s="177" t="s">
        <v>88</v>
      </c>
      <c r="AV180" s="13" t="s">
        <v>86</v>
      </c>
      <c r="AW180" s="13" t="s">
        <v>34</v>
      </c>
      <c r="AX180" s="13" t="s">
        <v>78</v>
      </c>
      <c r="AY180" s="177" t="s">
        <v>142</v>
      </c>
    </row>
    <row r="181" spans="1:65" s="13" customFormat="1" ht="11.25">
      <c r="B181" s="175"/>
      <c r="D181" s="176" t="s">
        <v>150</v>
      </c>
      <c r="E181" s="177" t="s">
        <v>1</v>
      </c>
      <c r="F181" s="178" t="s">
        <v>207</v>
      </c>
      <c r="H181" s="177" t="s">
        <v>1</v>
      </c>
      <c r="I181" s="179"/>
      <c r="L181" s="175"/>
      <c r="M181" s="180"/>
      <c r="N181" s="181"/>
      <c r="O181" s="181"/>
      <c r="P181" s="181"/>
      <c r="Q181" s="181"/>
      <c r="R181" s="181"/>
      <c r="S181" s="181"/>
      <c r="T181" s="182"/>
      <c r="AT181" s="177" t="s">
        <v>150</v>
      </c>
      <c r="AU181" s="177" t="s">
        <v>88</v>
      </c>
      <c r="AV181" s="13" t="s">
        <v>86</v>
      </c>
      <c r="AW181" s="13" t="s">
        <v>34</v>
      </c>
      <c r="AX181" s="13" t="s">
        <v>78</v>
      </c>
      <c r="AY181" s="177" t="s">
        <v>142</v>
      </c>
    </row>
    <row r="182" spans="1:65" s="14" customFormat="1" ht="11.25">
      <c r="B182" s="183"/>
      <c r="D182" s="176" t="s">
        <v>150</v>
      </c>
      <c r="E182" s="184" t="s">
        <v>1</v>
      </c>
      <c r="F182" s="185" t="s">
        <v>208</v>
      </c>
      <c r="H182" s="186">
        <v>141.96</v>
      </c>
      <c r="I182" s="187"/>
      <c r="L182" s="183"/>
      <c r="M182" s="188"/>
      <c r="N182" s="189"/>
      <c r="O182" s="189"/>
      <c r="P182" s="189"/>
      <c r="Q182" s="189"/>
      <c r="R182" s="189"/>
      <c r="S182" s="189"/>
      <c r="T182" s="190"/>
      <c r="AT182" s="184" t="s">
        <v>150</v>
      </c>
      <c r="AU182" s="184" t="s">
        <v>88</v>
      </c>
      <c r="AV182" s="14" t="s">
        <v>88</v>
      </c>
      <c r="AW182" s="14" t="s">
        <v>34</v>
      </c>
      <c r="AX182" s="14" t="s">
        <v>78</v>
      </c>
      <c r="AY182" s="184" t="s">
        <v>142</v>
      </c>
    </row>
    <row r="183" spans="1:65" s="13" customFormat="1" ht="11.25">
      <c r="B183" s="175"/>
      <c r="D183" s="176" t="s">
        <v>150</v>
      </c>
      <c r="E183" s="177" t="s">
        <v>1</v>
      </c>
      <c r="F183" s="178" t="s">
        <v>209</v>
      </c>
      <c r="H183" s="177" t="s">
        <v>1</v>
      </c>
      <c r="I183" s="179"/>
      <c r="L183" s="175"/>
      <c r="M183" s="180"/>
      <c r="N183" s="181"/>
      <c r="O183" s="181"/>
      <c r="P183" s="181"/>
      <c r="Q183" s="181"/>
      <c r="R183" s="181"/>
      <c r="S183" s="181"/>
      <c r="T183" s="182"/>
      <c r="AT183" s="177" t="s">
        <v>150</v>
      </c>
      <c r="AU183" s="177" t="s">
        <v>88</v>
      </c>
      <c r="AV183" s="13" t="s">
        <v>86</v>
      </c>
      <c r="AW183" s="13" t="s">
        <v>34</v>
      </c>
      <c r="AX183" s="13" t="s">
        <v>78</v>
      </c>
      <c r="AY183" s="177" t="s">
        <v>142</v>
      </c>
    </row>
    <row r="184" spans="1:65" s="14" customFormat="1" ht="11.25">
      <c r="B184" s="183"/>
      <c r="D184" s="176" t="s">
        <v>150</v>
      </c>
      <c r="E184" s="184" t="s">
        <v>1</v>
      </c>
      <c r="F184" s="185" t="s">
        <v>210</v>
      </c>
      <c r="H184" s="186">
        <v>53.406999999999996</v>
      </c>
      <c r="I184" s="187"/>
      <c r="L184" s="183"/>
      <c r="M184" s="188"/>
      <c r="N184" s="189"/>
      <c r="O184" s="189"/>
      <c r="P184" s="189"/>
      <c r="Q184" s="189"/>
      <c r="R184" s="189"/>
      <c r="S184" s="189"/>
      <c r="T184" s="190"/>
      <c r="AT184" s="184" t="s">
        <v>150</v>
      </c>
      <c r="AU184" s="184" t="s">
        <v>88</v>
      </c>
      <c r="AV184" s="14" t="s">
        <v>88</v>
      </c>
      <c r="AW184" s="14" t="s">
        <v>34</v>
      </c>
      <c r="AX184" s="14" t="s">
        <v>78</v>
      </c>
      <c r="AY184" s="184" t="s">
        <v>142</v>
      </c>
    </row>
    <row r="185" spans="1:65" s="14" customFormat="1" ht="11.25">
      <c r="B185" s="183"/>
      <c r="D185" s="176" t="s">
        <v>150</v>
      </c>
      <c r="E185" s="184" t="s">
        <v>1</v>
      </c>
      <c r="F185" s="185" t="s">
        <v>211</v>
      </c>
      <c r="H185" s="186">
        <v>27.93</v>
      </c>
      <c r="I185" s="187"/>
      <c r="L185" s="183"/>
      <c r="M185" s="188"/>
      <c r="N185" s="189"/>
      <c r="O185" s="189"/>
      <c r="P185" s="189"/>
      <c r="Q185" s="189"/>
      <c r="R185" s="189"/>
      <c r="S185" s="189"/>
      <c r="T185" s="190"/>
      <c r="AT185" s="184" t="s">
        <v>150</v>
      </c>
      <c r="AU185" s="184" t="s">
        <v>88</v>
      </c>
      <c r="AV185" s="14" t="s">
        <v>88</v>
      </c>
      <c r="AW185" s="14" t="s">
        <v>34</v>
      </c>
      <c r="AX185" s="14" t="s">
        <v>78</v>
      </c>
      <c r="AY185" s="184" t="s">
        <v>142</v>
      </c>
    </row>
    <row r="186" spans="1:65" s="13" customFormat="1" ht="11.25">
      <c r="B186" s="175"/>
      <c r="D186" s="176" t="s">
        <v>150</v>
      </c>
      <c r="E186" s="177" t="s">
        <v>1</v>
      </c>
      <c r="F186" s="178" t="s">
        <v>212</v>
      </c>
      <c r="H186" s="177" t="s">
        <v>1</v>
      </c>
      <c r="I186" s="179"/>
      <c r="L186" s="175"/>
      <c r="M186" s="180"/>
      <c r="N186" s="181"/>
      <c r="O186" s="181"/>
      <c r="P186" s="181"/>
      <c r="Q186" s="181"/>
      <c r="R186" s="181"/>
      <c r="S186" s="181"/>
      <c r="T186" s="182"/>
      <c r="AT186" s="177" t="s">
        <v>150</v>
      </c>
      <c r="AU186" s="177" t="s">
        <v>88</v>
      </c>
      <c r="AV186" s="13" t="s">
        <v>86</v>
      </c>
      <c r="AW186" s="13" t="s">
        <v>34</v>
      </c>
      <c r="AX186" s="13" t="s">
        <v>78</v>
      </c>
      <c r="AY186" s="177" t="s">
        <v>142</v>
      </c>
    </row>
    <row r="187" spans="1:65" s="14" customFormat="1" ht="11.25">
      <c r="B187" s="183"/>
      <c r="D187" s="176" t="s">
        <v>150</v>
      </c>
      <c r="E187" s="184" t="s">
        <v>1</v>
      </c>
      <c r="F187" s="185" t="s">
        <v>213</v>
      </c>
      <c r="H187" s="186">
        <v>76.5</v>
      </c>
      <c r="I187" s="187"/>
      <c r="L187" s="183"/>
      <c r="M187" s="188"/>
      <c r="N187" s="189"/>
      <c r="O187" s="189"/>
      <c r="P187" s="189"/>
      <c r="Q187" s="189"/>
      <c r="R187" s="189"/>
      <c r="S187" s="189"/>
      <c r="T187" s="190"/>
      <c r="AT187" s="184" t="s">
        <v>150</v>
      </c>
      <c r="AU187" s="184" t="s">
        <v>88</v>
      </c>
      <c r="AV187" s="14" t="s">
        <v>88</v>
      </c>
      <c r="AW187" s="14" t="s">
        <v>34</v>
      </c>
      <c r="AX187" s="14" t="s">
        <v>78</v>
      </c>
      <c r="AY187" s="184" t="s">
        <v>142</v>
      </c>
    </row>
    <row r="188" spans="1:65" s="14" customFormat="1" ht="11.25">
      <c r="B188" s="183"/>
      <c r="D188" s="176" t="s">
        <v>150</v>
      </c>
      <c r="E188" s="184" t="s">
        <v>1</v>
      </c>
      <c r="F188" s="185" t="s">
        <v>214</v>
      </c>
      <c r="H188" s="186">
        <v>9.9</v>
      </c>
      <c r="I188" s="187"/>
      <c r="L188" s="183"/>
      <c r="M188" s="188"/>
      <c r="N188" s="189"/>
      <c r="O188" s="189"/>
      <c r="P188" s="189"/>
      <c r="Q188" s="189"/>
      <c r="R188" s="189"/>
      <c r="S188" s="189"/>
      <c r="T188" s="190"/>
      <c r="AT188" s="184" t="s">
        <v>150</v>
      </c>
      <c r="AU188" s="184" t="s">
        <v>88</v>
      </c>
      <c r="AV188" s="14" t="s">
        <v>88</v>
      </c>
      <c r="AW188" s="14" t="s">
        <v>34</v>
      </c>
      <c r="AX188" s="14" t="s">
        <v>78</v>
      </c>
      <c r="AY188" s="184" t="s">
        <v>142</v>
      </c>
    </row>
    <row r="189" spans="1:65" s="15" customFormat="1" ht="11.25">
      <c r="B189" s="191"/>
      <c r="D189" s="176" t="s">
        <v>150</v>
      </c>
      <c r="E189" s="192" t="s">
        <v>1</v>
      </c>
      <c r="F189" s="193" t="s">
        <v>163</v>
      </c>
      <c r="H189" s="194">
        <v>309.697</v>
      </c>
      <c r="I189" s="195"/>
      <c r="L189" s="191"/>
      <c r="M189" s="196"/>
      <c r="N189" s="197"/>
      <c r="O189" s="197"/>
      <c r="P189" s="197"/>
      <c r="Q189" s="197"/>
      <c r="R189" s="197"/>
      <c r="S189" s="197"/>
      <c r="T189" s="198"/>
      <c r="AT189" s="192" t="s">
        <v>150</v>
      </c>
      <c r="AU189" s="192" t="s">
        <v>88</v>
      </c>
      <c r="AV189" s="15" t="s">
        <v>148</v>
      </c>
      <c r="AW189" s="15" t="s">
        <v>34</v>
      </c>
      <c r="AX189" s="15" t="s">
        <v>86</v>
      </c>
      <c r="AY189" s="192" t="s">
        <v>142</v>
      </c>
    </row>
    <row r="190" spans="1:65" s="2" customFormat="1" ht="21.75" customHeight="1">
      <c r="A190" s="33"/>
      <c r="B190" s="161"/>
      <c r="C190" s="162" t="s">
        <v>215</v>
      </c>
      <c r="D190" s="162" t="s">
        <v>144</v>
      </c>
      <c r="E190" s="163" t="s">
        <v>216</v>
      </c>
      <c r="F190" s="164" t="s">
        <v>217</v>
      </c>
      <c r="G190" s="165" t="s">
        <v>185</v>
      </c>
      <c r="H190" s="166">
        <v>237.494</v>
      </c>
      <c r="I190" s="167"/>
      <c r="J190" s="168">
        <f>ROUND(I190*H190,2)</f>
        <v>0</v>
      </c>
      <c r="K190" s="164" t="s">
        <v>1046</v>
      </c>
      <c r="L190" s="34"/>
      <c r="M190" s="169" t="s">
        <v>1</v>
      </c>
      <c r="N190" s="170" t="s">
        <v>43</v>
      </c>
      <c r="O190" s="59"/>
      <c r="P190" s="171">
        <f>O190*H190</f>
        <v>0</v>
      </c>
      <c r="Q190" s="171">
        <v>0</v>
      </c>
      <c r="R190" s="171">
        <f>Q190*H190</f>
        <v>0</v>
      </c>
      <c r="S190" s="171">
        <v>0</v>
      </c>
      <c r="T190" s="17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3" t="s">
        <v>148</v>
      </c>
      <c r="AT190" s="173" t="s">
        <v>144</v>
      </c>
      <c r="AU190" s="173" t="s">
        <v>88</v>
      </c>
      <c r="AY190" s="18" t="s">
        <v>142</v>
      </c>
      <c r="BE190" s="174">
        <f>IF(N190="základní",J190,0)</f>
        <v>0</v>
      </c>
      <c r="BF190" s="174">
        <f>IF(N190="snížená",J190,0)</f>
        <v>0</v>
      </c>
      <c r="BG190" s="174">
        <f>IF(N190="zákl. přenesená",J190,0)</f>
        <v>0</v>
      </c>
      <c r="BH190" s="174">
        <f>IF(N190="sníž. přenesená",J190,0)</f>
        <v>0</v>
      </c>
      <c r="BI190" s="174">
        <f>IF(N190="nulová",J190,0)</f>
        <v>0</v>
      </c>
      <c r="BJ190" s="18" t="s">
        <v>86</v>
      </c>
      <c r="BK190" s="174">
        <f>ROUND(I190*H190,2)</f>
        <v>0</v>
      </c>
      <c r="BL190" s="18" t="s">
        <v>148</v>
      </c>
      <c r="BM190" s="173" t="s">
        <v>218</v>
      </c>
    </row>
    <row r="191" spans="1:65" s="14" customFormat="1" ht="11.25">
      <c r="B191" s="183"/>
      <c r="D191" s="176" t="s">
        <v>150</v>
      </c>
      <c r="E191" s="184" t="s">
        <v>1</v>
      </c>
      <c r="F191" s="185" t="s">
        <v>219</v>
      </c>
      <c r="H191" s="186">
        <v>237.494</v>
      </c>
      <c r="I191" s="187"/>
      <c r="L191" s="183"/>
      <c r="M191" s="188"/>
      <c r="N191" s="189"/>
      <c r="O191" s="189"/>
      <c r="P191" s="189"/>
      <c r="Q191" s="189"/>
      <c r="R191" s="189"/>
      <c r="S191" s="189"/>
      <c r="T191" s="190"/>
      <c r="AT191" s="184" t="s">
        <v>150</v>
      </c>
      <c r="AU191" s="184" t="s">
        <v>88</v>
      </c>
      <c r="AV191" s="14" t="s">
        <v>88</v>
      </c>
      <c r="AW191" s="14" t="s">
        <v>34</v>
      </c>
      <c r="AX191" s="14" t="s">
        <v>86</v>
      </c>
      <c r="AY191" s="184" t="s">
        <v>142</v>
      </c>
    </row>
    <row r="192" spans="1:65" s="2" customFormat="1" ht="21.75" customHeight="1">
      <c r="A192" s="33"/>
      <c r="B192" s="161"/>
      <c r="C192" s="162" t="s">
        <v>220</v>
      </c>
      <c r="D192" s="162" t="s">
        <v>144</v>
      </c>
      <c r="E192" s="163" t="s">
        <v>221</v>
      </c>
      <c r="F192" s="164" t="s">
        <v>222</v>
      </c>
      <c r="G192" s="165" t="s">
        <v>185</v>
      </c>
      <c r="H192" s="166">
        <v>360.154</v>
      </c>
      <c r="I192" s="167"/>
      <c r="J192" s="168">
        <f>ROUND(I192*H192,2)</f>
        <v>0</v>
      </c>
      <c r="K192" s="164" t="s">
        <v>1046</v>
      </c>
      <c r="L192" s="34"/>
      <c r="M192" s="169" t="s">
        <v>1</v>
      </c>
      <c r="N192" s="170" t="s">
        <v>43</v>
      </c>
      <c r="O192" s="59"/>
      <c r="P192" s="171">
        <f>O192*H192</f>
        <v>0</v>
      </c>
      <c r="Q192" s="171">
        <v>0</v>
      </c>
      <c r="R192" s="171">
        <f>Q192*H192</f>
        <v>0</v>
      </c>
      <c r="S192" s="171">
        <v>0</v>
      </c>
      <c r="T192" s="17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3" t="s">
        <v>148</v>
      </c>
      <c r="AT192" s="173" t="s">
        <v>144</v>
      </c>
      <c r="AU192" s="173" t="s">
        <v>88</v>
      </c>
      <c r="AY192" s="18" t="s">
        <v>142</v>
      </c>
      <c r="BE192" s="174">
        <f>IF(N192="základní",J192,0)</f>
        <v>0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18" t="s">
        <v>86</v>
      </c>
      <c r="BK192" s="174">
        <f>ROUND(I192*H192,2)</f>
        <v>0</v>
      </c>
      <c r="BL192" s="18" t="s">
        <v>148</v>
      </c>
      <c r="BM192" s="173" t="s">
        <v>223</v>
      </c>
    </row>
    <row r="193" spans="1:65" s="14" customFormat="1" ht="11.25">
      <c r="B193" s="183"/>
      <c r="D193" s="176" t="s">
        <v>150</v>
      </c>
      <c r="E193" s="184" t="s">
        <v>1</v>
      </c>
      <c r="F193" s="185" t="s">
        <v>224</v>
      </c>
      <c r="H193" s="186">
        <v>360.154</v>
      </c>
      <c r="I193" s="187"/>
      <c r="L193" s="183"/>
      <c r="M193" s="188"/>
      <c r="N193" s="189"/>
      <c r="O193" s="189"/>
      <c r="P193" s="189"/>
      <c r="Q193" s="189"/>
      <c r="R193" s="189"/>
      <c r="S193" s="189"/>
      <c r="T193" s="190"/>
      <c r="AT193" s="184" t="s">
        <v>150</v>
      </c>
      <c r="AU193" s="184" t="s">
        <v>88</v>
      </c>
      <c r="AV193" s="14" t="s">
        <v>88</v>
      </c>
      <c r="AW193" s="14" t="s">
        <v>34</v>
      </c>
      <c r="AX193" s="14" t="s">
        <v>86</v>
      </c>
      <c r="AY193" s="184" t="s">
        <v>142</v>
      </c>
    </row>
    <row r="194" spans="1:65" s="2" customFormat="1" ht="21.75" customHeight="1">
      <c r="A194" s="33"/>
      <c r="B194" s="161"/>
      <c r="C194" s="162" t="s">
        <v>225</v>
      </c>
      <c r="D194" s="162" t="s">
        <v>144</v>
      </c>
      <c r="E194" s="163" t="s">
        <v>226</v>
      </c>
      <c r="F194" s="164" t="s">
        <v>227</v>
      </c>
      <c r="G194" s="165" t="s">
        <v>185</v>
      </c>
      <c r="H194" s="166">
        <v>597.64800000000002</v>
      </c>
      <c r="I194" s="167"/>
      <c r="J194" s="168">
        <f>ROUND(I194*H194,2)</f>
        <v>0</v>
      </c>
      <c r="K194" s="164" t="s">
        <v>1046</v>
      </c>
      <c r="L194" s="34"/>
      <c r="M194" s="169" t="s">
        <v>1</v>
      </c>
      <c r="N194" s="170" t="s">
        <v>43</v>
      </c>
      <c r="O194" s="59"/>
      <c r="P194" s="171">
        <f>O194*H194</f>
        <v>0</v>
      </c>
      <c r="Q194" s="171">
        <v>0</v>
      </c>
      <c r="R194" s="171">
        <f>Q194*H194</f>
        <v>0</v>
      </c>
      <c r="S194" s="171">
        <v>0</v>
      </c>
      <c r="T194" s="17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3" t="s">
        <v>148</v>
      </c>
      <c r="AT194" s="173" t="s">
        <v>144</v>
      </c>
      <c r="AU194" s="173" t="s">
        <v>88</v>
      </c>
      <c r="AY194" s="18" t="s">
        <v>142</v>
      </c>
      <c r="BE194" s="174">
        <f>IF(N194="základní",J194,0)</f>
        <v>0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18" t="s">
        <v>86</v>
      </c>
      <c r="BK194" s="174">
        <f>ROUND(I194*H194,2)</f>
        <v>0</v>
      </c>
      <c r="BL194" s="18" t="s">
        <v>148</v>
      </c>
      <c r="BM194" s="173" t="s">
        <v>228</v>
      </c>
    </row>
    <row r="195" spans="1:65" s="14" customFormat="1" ht="11.25">
      <c r="B195" s="183"/>
      <c r="D195" s="176" t="s">
        <v>150</v>
      </c>
      <c r="E195" s="184" t="s">
        <v>1</v>
      </c>
      <c r="F195" s="185" t="s">
        <v>229</v>
      </c>
      <c r="H195" s="186">
        <v>360.154</v>
      </c>
      <c r="I195" s="187"/>
      <c r="L195" s="183"/>
      <c r="M195" s="188"/>
      <c r="N195" s="189"/>
      <c r="O195" s="189"/>
      <c r="P195" s="189"/>
      <c r="Q195" s="189"/>
      <c r="R195" s="189"/>
      <c r="S195" s="189"/>
      <c r="T195" s="190"/>
      <c r="AT195" s="184" t="s">
        <v>150</v>
      </c>
      <c r="AU195" s="184" t="s">
        <v>88</v>
      </c>
      <c r="AV195" s="14" t="s">
        <v>88</v>
      </c>
      <c r="AW195" s="14" t="s">
        <v>34</v>
      </c>
      <c r="AX195" s="14" t="s">
        <v>78</v>
      </c>
      <c r="AY195" s="184" t="s">
        <v>142</v>
      </c>
    </row>
    <row r="196" spans="1:65" s="14" customFormat="1" ht="11.25">
      <c r="B196" s="183"/>
      <c r="D196" s="176" t="s">
        <v>150</v>
      </c>
      <c r="E196" s="184" t="s">
        <v>1</v>
      </c>
      <c r="F196" s="185" t="s">
        <v>219</v>
      </c>
      <c r="H196" s="186">
        <v>237.494</v>
      </c>
      <c r="I196" s="187"/>
      <c r="L196" s="183"/>
      <c r="M196" s="188"/>
      <c r="N196" s="189"/>
      <c r="O196" s="189"/>
      <c r="P196" s="189"/>
      <c r="Q196" s="189"/>
      <c r="R196" s="189"/>
      <c r="S196" s="189"/>
      <c r="T196" s="190"/>
      <c r="AT196" s="184" t="s">
        <v>150</v>
      </c>
      <c r="AU196" s="184" t="s">
        <v>88</v>
      </c>
      <c r="AV196" s="14" t="s">
        <v>88</v>
      </c>
      <c r="AW196" s="14" t="s">
        <v>34</v>
      </c>
      <c r="AX196" s="14" t="s">
        <v>78</v>
      </c>
      <c r="AY196" s="184" t="s">
        <v>142</v>
      </c>
    </row>
    <row r="197" spans="1:65" s="15" customFormat="1" ht="11.25">
      <c r="B197" s="191"/>
      <c r="D197" s="176" t="s">
        <v>150</v>
      </c>
      <c r="E197" s="192" t="s">
        <v>1</v>
      </c>
      <c r="F197" s="193" t="s">
        <v>163</v>
      </c>
      <c r="H197" s="194">
        <v>597.64800000000002</v>
      </c>
      <c r="I197" s="195"/>
      <c r="L197" s="191"/>
      <c r="M197" s="196"/>
      <c r="N197" s="197"/>
      <c r="O197" s="197"/>
      <c r="P197" s="197"/>
      <c r="Q197" s="197"/>
      <c r="R197" s="197"/>
      <c r="S197" s="197"/>
      <c r="T197" s="198"/>
      <c r="AT197" s="192" t="s">
        <v>150</v>
      </c>
      <c r="AU197" s="192" t="s">
        <v>88</v>
      </c>
      <c r="AV197" s="15" t="s">
        <v>148</v>
      </c>
      <c r="AW197" s="15" t="s">
        <v>34</v>
      </c>
      <c r="AX197" s="15" t="s">
        <v>86</v>
      </c>
      <c r="AY197" s="192" t="s">
        <v>142</v>
      </c>
    </row>
    <row r="198" spans="1:65" s="2" customFormat="1" ht="21.75" customHeight="1">
      <c r="A198" s="33"/>
      <c r="B198" s="161"/>
      <c r="C198" s="162" t="s">
        <v>230</v>
      </c>
      <c r="D198" s="162" t="s">
        <v>144</v>
      </c>
      <c r="E198" s="163" t="s">
        <v>231</v>
      </c>
      <c r="F198" s="164" t="s">
        <v>232</v>
      </c>
      <c r="G198" s="165" t="s">
        <v>147</v>
      </c>
      <c r="H198" s="166">
        <v>2380.9380000000001</v>
      </c>
      <c r="I198" s="167"/>
      <c r="J198" s="168">
        <f>ROUND(I198*H198,2)</f>
        <v>0</v>
      </c>
      <c r="K198" s="164" t="s">
        <v>1046</v>
      </c>
      <c r="L198" s="34"/>
      <c r="M198" s="169" t="s">
        <v>1</v>
      </c>
      <c r="N198" s="170" t="s">
        <v>43</v>
      </c>
      <c r="O198" s="59"/>
      <c r="P198" s="171">
        <f>O198*H198</f>
        <v>0</v>
      </c>
      <c r="Q198" s="171">
        <v>0</v>
      </c>
      <c r="R198" s="171">
        <f>Q198*H198</f>
        <v>0</v>
      </c>
      <c r="S198" s="171">
        <v>0</v>
      </c>
      <c r="T198" s="17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3" t="s">
        <v>148</v>
      </c>
      <c r="AT198" s="173" t="s">
        <v>144</v>
      </c>
      <c r="AU198" s="173" t="s">
        <v>88</v>
      </c>
      <c r="AY198" s="18" t="s">
        <v>142</v>
      </c>
      <c r="BE198" s="174">
        <f>IF(N198="základní",J198,0)</f>
        <v>0</v>
      </c>
      <c r="BF198" s="174">
        <f>IF(N198="snížená",J198,0)</f>
        <v>0</v>
      </c>
      <c r="BG198" s="174">
        <f>IF(N198="zákl. přenesená",J198,0)</f>
        <v>0</v>
      </c>
      <c r="BH198" s="174">
        <f>IF(N198="sníž. přenesená",J198,0)</f>
        <v>0</v>
      </c>
      <c r="BI198" s="174">
        <f>IF(N198="nulová",J198,0)</f>
        <v>0</v>
      </c>
      <c r="BJ198" s="18" t="s">
        <v>86</v>
      </c>
      <c r="BK198" s="174">
        <f>ROUND(I198*H198,2)</f>
        <v>0</v>
      </c>
      <c r="BL198" s="18" t="s">
        <v>148</v>
      </c>
      <c r="BM198" s="173" t="s">
        <v>233</v>
      </c>
    </row>
    <row r="199" spans="1:65" s="13" customFormat="1" ht="11.25">
      <c r="B199" s="175"/>
      <c r="D199" s="176" t="s">
        <v>150</v>
      </c>
      <c r="E199" s="177" t="s">
        <v>1</v>
      </c>
      <c r="F199" s="178" t="s">
        <v>152</v>
      </c>
      <c r="H199" s="177" t="s">
        <v>1</v>
      </c>
      <c r="I199" s="179"/>
      <c r="L199" s="175"/>
      <c r="M199" s="180"/>
      <c r="N199" s="181"/>
      <c r="O199" s="181"/>
      <c r="P199" s="181"/>
      <c r="Q199" s="181"/>
      <c r="R199" s="181"/>
      <c r="S199" s="181"/>
      <c r="T199" s="182"/>
      <c r="AT199" s="177" t="s">
        <v>150</v>
      </c>
      <c r="AU199" s="177" t="s">
        <v>88</v>
      </c>
      <c r="AV199" s="13" t="s">
        <v>86</v>
      </c>
      <c r="AW199" s="13" t="s">
        <v>34</v>
      </c>
      <c r="AX199" s="13" t="s">
        <v>78</v>
      </c>
      <c r="AY199" s="177" t="s">
        <v>142</v>
      </c>
    </row>
    <row r="200" spans="1:65" s="13" customFormat="1" ht="11.25">
      <c r="B200" s="175"/>
      <c r="D200" s="176" t="s">
        <v>150</v>
      </c>
      <c r="E200" s="177" t="s">
        <v>1</v>
      </c>
      <c r="F200" s="178" t="s">
        <v>155</v>
      </c>
      <c r="H200" s="177" t="s">
        <v>1</v>
      </c>
      <c r="I200" s="179"/>
      <c r="L200" s="175"/>
      <c r="M200" s="180"/>
      <c r="N200" s="181"/>
      <c r="O200" s="181"/>
      <c r="P200" s="181"/>
      <c r="Q200" s="181"/>
      <c r="R200" s="181"/>
      <c r="S200" s="181"/>
      <c r="T200" s="182"/>
      <c r="AT200" s="177" t="s">
        <v>150</v>
      </c>
      <c r="AU200" s="177" t="s">
        <v>88</v>
      </c>
      <c r="AV200" s="13" t="s">
        <v>86</v>
      </c>
      <c r="AW200" s="13" t="s">
        <v>34</v>
      </c>
      <c r="AX200" s="13" t="s">
        <v>78</v>
      </c>
      <c r="AY200" s="177" t="s">
        <v>142</v>
      </c>
    </row>
    <row r="201" spans="1:65" s="14" customFormat="1" ht="11.25">
      <c r="B201" s="183"/>
      <c r="D201" s="176" t="s">
        <v>150</v>
      </c>
      <c r="E201" s="184" t="s">
        <v>1</v>
      </c>
      <c r="F201" s="185" t="s">
        <v>234</v>
      </c>
      <c r="H201" s="186">
        <v>38.72</v>
      </c>
      <c r="I201" s="187"/>
      <c r="L201" s="183"/>
      <c r="M201" s="188"/>
      <c r="N201" s="189"/>
      <c r="O201" s="189"/>
      <c r="P201" s="189"/>
      <c r="Q201" s="189"/>
      <c r="R201" s="189"/>
      <c r="S201" s="189"/>
      <c r="T201" s="190"/>
      <c r="AT201" s="184" t="s">
        <v>150</v>
      </c>
      <c r="AU201" s="184" t="s">
        <v>88</v>
      </c>
      <c r="AV201" s="14" t="s">
        <v>88</v>
      </c>
      <c r="AW201" s="14" t="s">
        <v>34</v>
      </c>
      <c r="AX201" s="14" t="s">
        <v>78</v>
      </c>
      <c r="AY201" s="184" t="s">
        <v>142</v>
      </c>
    </row>
    <row r="202" spans="1:65" s="13" customFormat="1" ht="11.25">
      <c r="B202" s="175"/>
      <c r="D202" s="176" t="s">
        <v>150</v>
      </c>
      <c r="E202" s="177" t="s">
        <v>1</v>
      </c>
      <c r="F202" s="178" t="s">
        <v>157</v>
      </c>
      <c r="H202" s="177" t="s">
        <v>1</v>
      </c>
      <c r="I202" s="179"/>
      <c r="L202" s="175"/>
      <c r="M202" s="180"/>
      <c r="N202" s="181"/>
      <c r="O202" s="181"/>
      <c r="P202" s="181"/>
      <c r="Q202" s="181"/>
      <c r="R202" s="181"/>
      <c r="S202" s="181"/>
      <c r="T202" s="182"/>
      <c r="AT202" s="177" t="s">
        <v>150</v>
      </c>
      <c r="AU202" s="177" t="s">
        <v>88</v>
      </c>
      <c r="AV202" s="13" t="s">
        <v>86</v>
      </c>
      <c r="AW202" s="13" t="s">
        <v>34</v>
      </c>
      <c r="AX202" s="13" t="s">
        <v>78</v>
      </c>
      <c r="AY202" s="177" t="s">
        <v>142</v>
      </c>
    </row>
    <row r="203" spans="1:65" s="13" customFormat="1" ht="11.25">
      <c r="B203" s="175"/>
      <c r="D203" s="176" t="s">
        <v>150</v>
      </c>
      <c r="E203" s="177" t="s">
        <v>1</v>
      </c>
      <c r="F203" s="178" t="s">
        <v>158</v>
      </c>
      <c r="H203" s="177" t="s">
        <v>1</v>
      </c>
      <c r="I203" s="179"/>
      <c r="L203" s="175"/>
      <c r="M203" s="180"/>
      <c r="N203" s="181"/>
      <c r="O203" s="181"/>
      <c r="P203" s="181"/>
      <c r="Q203" s="181"/>
      <c r="R203" s="181"/>
      <c r="S203" s="181"/>
      <c r="T203" s="182"/>
      <c r="AT203" s="177" t="s">
        <v>150</v>
      </c>
      <c r="AU203" s="177" t="s">
        <v>88</v>
      </c>
      <c r="AV203" s="13" t="s">
        <v>86</v>
      </c>
      <c r="AW203" s="13" t="s">
        <v>34</v>
      </c>
      <c r="AX203" s="13" t="s">
        <v>78</v>
      </c>
      <c r="AY203" s="177" t="s">
        <v>142</v>
      </c>
    </row>
    <row r="204" spans="1:65" s="14" customFormat="1" ht="11.25">
      <c r="B204" s="183"/>
      <c r="D204" s="176" t="s">
        <v>150</v>
      </c>
      <c r="E204" s="184" t="s">
        <v>1</v>
      </c>
      <c r="F204" s="185" t="s">
        <v>235</v>
      </c>
      <c r="H204" s="186">
        <v>102</v>
      </c>
      <c r="I204" s="187"/>
      <c r="L204" s="183"/>
      <c r="M204" s="188"/>
      <c r="N204" s="189"/>
      <c r="O204" s="189"/>
      <c r="P204" s="189"/>
      <c r="Q204" s="189"/>
      <c r="R204" s="189"/>
      <c r="S204" s="189"/>
      <c r="T204" s="190"/>
      <c r="AT204" s="184" t="s">
        <v>150</v>
      </c>
      <c r="AU204" s="184" t="s">
        <v>88</v>
      </c>
      <c r="AV204" s="14" t="s">
        <v>88</v>
      </c>
      <c r="AW204" s="14" t="s">
        <v>34</v>
      </c>
      <c r="AX204" s="14" t="s">
        <v>78</v>
      </c>
      <c r="AY204" s="184" t="s">
        <v>142</v>
      </c>
    </row>
    <row r="205" spans="1:65" s="14" customFormat="1" ht="11.25">
      <c r="B205" s="183"/>
      <c r="D205" s="176" t="s">
        <v>150</v>
      </c>
      <c r="E205" s="184" t="s">
        <v>1</v>
      </c>
      <c r="F205" s="185" t="s">
        <v>236</v>
      </c>
      <c r="H205" s="186">
        <v>3.7989999999999999</v>
      </c>
      <c r="I205" s="187"/>
      <c r="L205" s="183"/>
      <c r="M205" s="188"/>
      <c r="N205" s="189"/>
      <c r="O205" s="189"/>
      <c r="P205" s="189"/>
      <c r="Q205" s="189"/>
      <c r="R205" s="189"/>
      <c r="S205" s="189"/>
      <c r="T205" s="190"/>
      <c r="AT205" s="184" t="s">
        <v>150</v>
      </c>
      <c r="AU205" s="184" t="s">
        <v>88</v>
      </c>
      <c r="AV205" s="14" t="s">
        <v>88</v>
      </c>
      <c r="AW205" s="14" t="s">
        <v>34</v>
      </c>
      <c r="AX205" s="14" t="s">
        <v>78</v>
      </c>
      <c r="AY205" s="184" t="s">
        <v>142</v>
      </c>
    </row>
    <row r="206" spans="1:65" s="13" customFormat="1" ht="11.25">
      <c r="B206" s="175"/>
      <c r="D206" s="176" t="s">
        <v>150</v>
      </c>
      <c r="E206" s="177" t="s">
        <v>1</v>
      </c>
      <c r="F206" s="178" t="s">
        <v>171</v>
      </c>
      <c r="H206" s="177" t="s">
        <v>1</v>
      </c>
      <c r="I206" s="179"/>
      <c r="L206" s="175"/>
      <c r="M206" s="180"/>
      <c r="N206" s="181"/>
      <c r="O206" s="181"/>
      <c r="P206" s="181"/>
      <c r="Q206" s="181"/>
      <c r="R206" s="181"/>
      <c r="S206" s="181"/>
      <c r="T206" s="182"/>
      <c r="AT206" s="177" t="s">
        <v>150</v>
      </c>
      <c r="AU206" s="177" t="s">
        <v>88</v>
      </c>
      <c r="AV206" s="13" t="s">
        <v>86</v>
      </c>
      <c r="AW206" s="13" t="s">
        <v>34</v>
      </c>
      <c r="AX206" s="13" t="s">
        <v>78</v>
      </c>
      <c r="AY206" s="177" t="s">
        <v>142</v>
      </c>
    </row>
    <row r="207" spans="1:65" s="13" customFormat="1" ht="11.25">
      <c r="B207" s="175"/>
      <c r="D207" s="176" t="s">
        <v>150</v>
      </c>
      <c r="E207" s="177" t="s">
        <v>1</v>
      </c>
      <c r="F207" s="178" t="s">
        <v>172</v>
      </c>
      <c r="H207" s="177" t="s">
        <v>1</v>
      </c>
      <c r="I207" s="179"/>
      <c r="L207" s="175"/>
      <c r="M207" s="180"/>
      <c r="N207" s="181"/>
      <c r="O207" s="181"/>
      <c r="P207" s="181"/>
      <c r="Q207" s="181"/>
      <c r="R207" s="181"/>
      <c r="S207" s="181"/>
      <c r="T207" s="182"/>
      <c r="AT207" s="177" t="s">
        <v>150</v>
      </c>
      <c r="AU207" s="177" t="s">
        <v>88</v>
      </c>
      <c r="AV207" s="13" t="s">
        <v>86</v>
      </c>
      <c r="AW207" s="13" t="s">
        <v>34</v>
      </c>
      <c r="AX207" s="13" t="s">
        <v>78</v>
      </c>
      <c r="AY207" s="177" t="s">
        <v>142</v>
      </c>
    </row>
    <row r="208" spans="1:65" s="14" customFormat="1" ht="11.25">
      <c r="B208" s="183"/>
      <c r="D208" s="176" t="s">
        <v>150</v>
      </c>
      <c r="E208" s="184" t="s">
        <v>1</v>
      </c>
      <c r="F208" s="185" t="s">
        <v>173</v>
      </c>
      <c r="H208" s="186">
        <v>888.49400000000003</v>
      </c>
      <c r="I208" s="187"/>
      <c r="L208" s="183"/>
      <c r="M208" s="188"/>
      <c r="N208" s="189"/>
      <c r="O208" s="189"/>
      <c r="P208" s="189"/>
      <c r="Q208" s="189"/>
      <c r="R208" s="189"/>
      <c r="S208" s="189"/>
      <c r="T208" s="190"/>
      <c r="AT208" s="184" t="s">
        <v>150</v>
      </c>
      <c r="AU208" s="184" t="s">
        <v>88</v>
      </c>
      <c r="AV208" s="14" t="s">
        <v>88</v>
      </c>
      <c r="AW208" s="14" t="s">
        <v>34</v>
      </c>
      <c r="AX208" s="14" t="s">
        <v>78</v>
      </c>
      <c r="AY208" s="184" t="s">
        <v>142</v>
      </c>
    </row>
    <row r="209" spans="1:65" s="14" customFormat="1" ht="11.25">
      <c r="B209" s="183"/>
      <c r="D209" s="176" t="s">
        <v>150</v>
      </c>
      <c r="E209" s="184" t="s">
        <v>1</v>
      </c>
      <c r="F209" s="185" t="s">
        <v>174</v>
      </c>
      <c r="H209" s="186">
        <v>535.702</v>
      </c>
      <c r="I209" s="187"/>
      <c r="L209" s="183"/>
      <c r="M209" s="188"/>
      <c r="N209" s="189"/>
      <c r="O209" s="189"/>
      <c r="P209" s="189"/>
      <c r="Q209" s="189"/>
      <c r="R209" s="189"/>
      <c r="S209" s="189"/>
      <c r="T209" s="190"/>
      <c r="AT209" s="184" t="s">
        <v>150</v>
      </c>
      <c r="AU209" s="184" t="s">
        <v>88</v>
      </c>
      <c r="AV209" s="14" t="s">
        <v>88</v>
      </c>
      <c r="AW209" s="14" t="s">
        <v>34</v>
      </c>
      <c r="AX209" s="14" t="s">
        <v>78</v>
      </c>
      <c r="AY209" s="184" t="s">
        <v>142</v>
      </c>
    </row>
    <row r="210" spans="1:65" s="13" customFormat="1" ht="11.25">
      <c r="B210" s="175"/>
      <c r="D210" s="176" t="s">
        <v>150</v>
      </c>
      <c r="E210" s="177" t="s">
        <v>1</v>
      </c>
      <c r="F210" s="178" t="s">
        <v>175</v>
      </c>
      <c r="H210" s="177" t="s">
        <v>1</v>
      </c>
      <c r="I210" s="179"/>
      <c r="L210" s="175"/>
      <c r="M210" s="180"/>
      <c r="N210" s="181"/>
      <c r="O210" s="181"/>
      <c r="P210" s="181"/>
      <c r="Q210" s="181"/>
      <c r="R210" s="181"/>
      <c r="S210" s="181"/>
      <c r="T210" s="182"/>
      <c r="AT210" s="177" t="s">
        <v>150</v>
      </c>
      <c r="AU210" s="177" t="s">
        <v>88</v>
      </c>
      <c r="AV210" s="13" t="s">
        <v>86</v>
      </c>
      <c r="AW210" s="13" t="s">
        <v>34</v>
      </c>
      <c r="AX210" s="13" t="s">
        <v>78</v>
      </c>
      <c r="AY210" s="177" t="s">
        <v>142</v>
      </c>
    </row>
    <row r="211" spans="1:65" s="14" customFormat="1" ht="11.25">
      <c r="B211" s="183"/>
      <c r="D211" s="176" t="s">
        <v>150</v>
      </c>
      <c r="E211" s="184" t="s">
        <v>1</v>
      </c>
      <c r="F211" s="185" t="s">
        <v>176</v>
      </c>
      <c r="H211" s="186">
        <v>99.9</v>
      </c>
      <c r="I211" s="187"/>
      <c r="L211" s="183"/>
      <c r="M211" s="188"/>
      <c r="N211" s="189"/>
      <c r="O211" s="189"/>
      <c r="P211" s="189"/>
      <c r="Q211" s="189"/>
      <c r="R211" s="189"/>
      <c r="S211" s="189"/>
      <c r="T211" s="190"/>
      <c r="AT211" s="184" t="s">
        <v>150</v>
      </c>
      <c r="AU211" s="184" t="s">
        <v>88</v>
      </c>
      <c r="AV211" s="14" t="s">
        <v>88</v>
      </c>
      <c r="AW211" s="14" t="s">
        <v>34</v>
      </c>
      <c r="AX211" s="14" t="s">
        <v>78</v>
      </c>
      <c r="AY211" s="184" t="s">
        <v>142</v>
      </c>
    </row>
    <row r="212" spans="1:65" s="14" customFormat="1" ht="11.25">
      <c r="B212" s="183"/>
      <c r="D212" s="176" t="s">
        <v>150</v>
      </c>
      <c r="E212" s="184" t="s">
        <v>1</v>
      </c>
      <c r="F212" s="185" t="s">
        <v>177</v>
      </c>
      <c r="H212" s="186">
        <v>76.95</v>
      </c>
      <c r="I212" s="187"/>
      <c r="L212" s="183"/>
      <c r="M212" s="188"/>
      <c r="N212" s="189"/>
      <c r="O212" s="189"/>
      <c r="P212" s="189"/>
      <c r="Q212" s="189"/>
      <c r="R212" s="189"/>
      <c r="S212" s="189"/>
      <c r="T212" s="190"/>
      <c r="AT212" s="184" t="s">
        <v>150</v>
      </c>
      <c r="AU212" s="184" t="s">
        <v>88</v>
      </c>
      <c r="AV212" s="14" t="s">
        <v>88</v>
      </c>
      <c r="AW212" s="14" t="s">
        <v>34</v>
      </c>
      <c r="AX212" s="14" t="s">
        <v>78</v>
      </c>
      <c r="AY212" s="184" t="s">
        <v>142</v>
      </c>
    </row>
    <row r="213" spans="1:65" s="16" customFormat="1" ht="11.25">
      <c r="B213" s="199"/>
      <c r="D213" s="176" t="s">
        <v>150</v>
      </c>
      <c r="E213" s="200" t="s">
        <v>1</v>
      </c>
      <c r="F213" s="201" t="s">
        <v>237</v>
      </c>
      <c r="H213" s="202">
        <v>1745.5650000000001</v>
      </c>
      <c r="I213" s="203"/>
      <c r="L213" s="199"/>
      <c r="M213" s="204"/>
      <c r="N213" s="205"/>
      <c r="O213" s="205"/>
      <c r="P213" s="205"/>
      <c r="Q213" s="205"/>
      <c r="R213" s="205"/>
      <c r="S213" s="205"/>
      <c r="T213" s="206"/>
      <c r="AT213" s="200" t="s">
        <v>150</v>
      </c>
      <c r="AU213" s="200" t="s">
        <v>88</v>
      </c>
      <c r="AV213" s="16" t="s">
        <v>167</v>
      </c>
      <c r="AW213" s="16" t="s">
        <v>34</v>
      </c>
      <c r="AX213" s="16" t="s">
        <v>78</v>
      </c>
      <c r="AY213" s="200" t="s">
        <v>142</v>
      </c>
    </row>
    <row r="214" spans="1:65" s="14" customFormat="1" ht="11.25">
      <c r="B214" s="183"/>
      <c r="D214" s="176" t="s">
        <v>150</v>
      </c>
      <c r="E214" s="184" t="s">
        <v>1</v>
      </c>
      <c r="F214" s="185" t="s">
        <v>162</v>
      </c>
      <c r="H214" s="186">
        <v>635.37300000000005</v>
      </c>
      <c r="I214" s="187"/>
      <c r="L214" s="183"/>
      <c r="M214" s="188"/>
      <c r="N214" s="189"/>
      <c r="O214" s="189"/>
      <c r="P214" s="189"/>
      <c r="Q214" s="189"/>
      <c r="R214" s="189"/>
      <c r="S214" s="189"/>
      <c r="T214" s="190"/>
      <c r="AT214" s="184" t="s">
        <v>150</v>
      </c>
      <c r="AU214" s="184" t="s">
        <v>88</v>
      </c>
      <c r="AV214" s="14" t="s">
        <v>88</v>
      </c>
      <c r="AW214" s="14" t="s">
        <v>34</v>
      </c>
      <c r="AX214" s="14" t="s">
        <v>78</v>
      </c>
      <c r="AY214" s="184" t="s">
        <v>142</v>
      </c>
    </row>
    <row r="215" spans="1:65" s="15" customFormat="1" ht="11.25">
      <c r="B215" s="191"/>
      <c r="D215" s="176" t="s">
        <v>150</v>
      </c>
      <c r="E215" s="192" t="s">
        <v>1</v>
      </c>
      <c r="F215" s="193" t="s">
        <v>163</v>
      </c>
      <c r="H215" s="194">
        <v>2380.9380000000001</v>
      </c>
      <c r="I215" s="195"/>
      <c r="L215" s="191"/>
      <c r="M215" s="196"/>
      <c r="N215" s="197"/>
      <c r="O215" s="197"/>
      <c r="P215" s="197"/>
      <c r="Q215" s="197"/>
      <c r="R215" s="197"/>
      <c r="S215" s="197"/>
      <c r="T215" s="198"/>
      <c r="AT215" s="192" t="s">
        <v>150</v>
      </c>
      <c r="AU215" s="192" t="s">
        <v>88</v>
      </c>
      <c r="AV215" s="15" t="s">
        <v>148</v>
      </c>
      <c r="AW215" s="15" t="s">
        <v>34</v>
      </c>
      <c r="AX215" s="15" t="s">
        <v>86</v>
      </c>
      <c r="AY215" s="192" t="s">
        <v>142</v>
      </c>
    </row>
    <row r="216" spans="1:65" s="2" customFormat="1" ht="16.5" customHeight="1">
      <c r="A216" s="33"/>
      <c r="B216" s="161"/>
      <c r="C216" s="162" t="s">
        <v>238</v>
      </c>
      <c r="D216" s="162" t="s">
        <v>144</v>
      </c>
      <c r="E216" s="163" t="s">
        <v>239</v>
      </c>
      <c r="F216" s="164" t="s">
        <v>240</v>
      </c>
      <c r="G216" s="165" t="s">
        <v>185</v>
      </c>
      <c r="H216" s="166">
        <v>597.64800000000002</v>
      </c>
      <c r="I216" s="167"/>
      <c r="J216" s="168">
        <f>ROUND(I216*H216,2)</f>
        <v>0</v>
      </c>
      <c r="K216" s="164" t="s">
        <v>1046</v>
      </c>
      <c r="L216" s="34"/>
      <c r="M216" s="169" t="s">
        <v>1</v>
      </c>
      <c r="N216" s="170" t="s">
        <v>43</v>
      </c>
      <c r="O216" s="59"/>
      <c r="P216" s="171">
        <f>O216*H216</f>
        <v>0</v>
      </c>
      <c r="Q216" s="171">
        <v>0</v>
      </c>
      <c r="R216" s="171">
        <f>Q216*H216</f>
        <v>0</v>
      </c>
      <c r="S216" s="171">
        <v>0</v>
      </c>
      <c r="T216" s="17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3" t="s">
        <v>148</v>
      </c>
      <c r="AT216" s="173" t="s">
        <v>144</v>
      </c>
      <c r="AU216" s="173" t="s">
        <v>88</v>
      </c>
      <c r="AY216" s="18" t="s">
        <v>142</v>
      </c>
      <c r="BE216" s="174">
        <f>IF(N216="základní",J216,0)</f>
        <v>0</v>
      </c>
      <c r="BF216" s="174">
        <f>IF(N216="snížená",J216,0)</f>
        <v>0</v>
      </c>
      <c r="BG216" s="174">
        <f>IF(N216="zákl. přenesená",J216,0)</f>
        <v>0</v>
      </c>
      <c r="BH216" s="174">
        <f>IF(N216="sníž. přenesená",J216,0)</f>
        <v>0</v>
      </c>
      <c r="BI216" s="174">
        <f>IF(N216="nulová",J216,0)</f>
        <v>0</v>
      </c>
      <c r="BJ216" s="18" t="s">
        <v>86</v>
      </c>
      <c r="BK216" s="174">
        <f>ROUND(I216*H216,2)</f>
        <v>0</v>
      </c>
      <c r="BL216" s="18" t="s">
        <v>148</v>
      </c>
      <c r="BM216" s="173" t="s">
        <v>241</v>
      </c>
    </row>
    <row r="217" spans="1:65" s="14" customFormat="1" ht="11.25">
      <c r="B217" s="183"/>
      <c r="D217" s="176" t="s">
        <v>150</v>
      </c>
      <c r="E217" s="184" t="s">
        <v>1</v>
      </c>
      <c r="F217" s="185" t="s">
        <v>229</v>
      </c>
      <c r="H217" s="186">
        <v>360.154</v>
      </c>
      <c r="I217" s="187"/>
      <c r="L217" s="183"/>
      <c r="M217" s="188"/>
      <c r="N217" s="189"/>
      <c r="O217" s="189"/>
      <c r="P217" s="189"/>
      <c r="Q217" s="189"/>
      <c r="R217" s="189"/>
      <c r="S217" s="189"/>
      <c r="T217" s="190"/>
      <c r="AT217" s="184" t="s">
        <v>150</v>
      </c>
      <c r="AU217" s="184" t="s">
        <v>88</v>
      </c>
      <c r="AV217" s="14" t="s">
        <v>88</v>
      </c>
      <c r="AW217" s="14" t="s">
        <v>34</v>
      </c>
      <c r="AX217" s="14" t="s">
        <v>78</v>
      </c>
      <c r="AY217" s="184" t="s">
        <v>142</v>
      </c>
    </row>
    <row r="218" spans="1:65" s="14" customFormat="1" ht="11.25">
      <c r="B218" s="183"/>
      <c r="D218" s="176" t="s">
        <v>150</v>
      </c>
      <c r="E218" s="184" t="s">
        <v>1</v>
      </c>
      <c r="F218" s="185" t="s">
        <v>242</v>
      </c>
      <c r="H218" s="186">
        <v>237.494</v>
      </c>
      <c r="I218" s="187"/>
      <c r="L218" s="183"/>
      <c r="M218" s="188"/>
      <c r="N218" s="189"/>
      <c r="O218" s="189"/>
      <c r="P218" s="189"/>
      <c r="Q218" s="189"/>
      <c r="R218" s="189"/>
      <c r="S218" s="189"/>
      <c r="T218" s="190"/>
      <c r="AT218" s="184" t="s">
        <v>150</v>
      </c>
      <c r="AU218" s="184" t="s">
        <v>88</v>
      </c>
      <c r="AV218" s="14" t="s">
        <v>88</v>
      </c>
      <c r="AW218" s="14" t="s">
        <v>34</v>
      </c>
      <c r="AX218" s="14" t="s">
        <v>78</v>
      </c>
      <c r="AY218" s="184" t="s">
        <v>142</v>
      </c>
    </row>
    <row r="219" spans="1:65" s="15" customFormat="1" ht="11.25">
      <c r="B219" s="191"/>
      <c r="D219" s="176" t="s">
        <v>150</v>
      </c>
      <c r="E219" s="192" t="s">
        <v>1</v>
      </c>
      <c r="F219" s="193" t="s">
        <v>163</v>
      </c>
      <c r="H219" s="194">
        <v>597.64800000000002</v>
      </c>
      <c r="I219" s="195"/>
      <c r="L219" s="191"/>
      <c r="M219" s="196"/>
      <c r="N219" s="197"/>
      <c r="O219" s="197"/>
      <c r="P219" s="197"/>
      <c r="Q219" s="197"/>
      <c r="R219" s="197"/>
      <c r="S219" s="197"/>
      <c r="T219" s="198"/>
      <c r="AT219" s="192" t="s">
        <v>150</v>
      </c>
      <c r="AU219" s="192" t="s">
        <v>88</v>
      </c>
      <c r="AV219" s="15" t="s">
        <v>148</v>
      </c>
      <c r="AW219" s="15" t="s">
        <v>34</v>
      </c>
      <c r="AX219" s="15" t="s">
        <v>86</v>
      </c>
      <c r="AY219" s="192" t="s">
        <v>142</v>
      </c>
    </row>
    <row r="220" spans="1:65" s="2" customFormat="1" ht="21.75" customHeight="1">
      <c r="A220" s="33"/>
      <c r="B220" s="161"/>
      <c r="C220" s="162" t="s">
        <v>243</v>
      </c>
      <c r="D220" s="162" t="s">
        <v>144</v>
      </c>
      <c r="E220" s="163" t="s">
        <v>244</v>
      </c>
      <c r="F220" s="164" t="s">
        <v>245</v>
      </c>
      <c r="G220" s="165" t="s">
        <v>246</v>
      </c>
      <c r="H220" s="166">
        <v>576.24599999999998</v>
      </c>
      <c r="I220" s="167"/>
      <c r="J220" s="168">
        <f>ROUND(I220*H220,2)</f>
        <v>0</v>
      </c>
      <c r="K220" s="164" t="s">
        <v>1046</v>
      </c>
      <c r="L220" s="34"/>
      <c r="M220" s="169" t="s">
        <v>1</v>
      </c>
      <c r="N220" s="170" t="s">
        <v>43</v>
      </c>
      <c r="O220" s="59"/>
      <c r="P220" s="171">
        <f>O220*H220</f>
        <v>0</v>
      </c>
      <c r="Q220" s="171">
        <v>0</v>
      </c>
      <c r="R220" s="171">
        <f>Q220*H220</f>
        <v>0</v>
      </c>
      <c r="S220" s="171">
        <v>0</v>
      </c>
      <c r="T220" s="17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3" t="s">
        <v>148</v>
      </c>
      <c r="AT220" s="173" t="s">
        <v>144</v>
      </c>
      <c r="AU220" s="173" t="s">
        <v>88</v>
      </c>
      <c r="AY220" s="18" t="s">
        <v>142</v>
      </c>
      <c r="BE220" s="174">
        <f>IF(N220="základní",J220,0)</f>
        <v>0</v>
      </c>
      <c r="BF220" s="174">
        <f>IF(N220="snížená",J220,0)</f>
        <v>0</v>
      </c>
      <c r="BG220" s="174">
        <f>IF(N220="zákl. přenesená",J220,0)</f>
        <v>0</v>
      </c>
      <c r="BH220" s="174">
        <f>IF(N220="sníž. přenesená",J220,0)</f>
        <v>0</v>
      </c>
      <c r="BI220" s="174">
        <f>IF(N220="nulová",J220,0)</f>
        <v>0</v>
      </c>
      <c r="BJ220" s="18" t="s">
        <v>86</v>
      </c>
      <c r="BK220" s="174">
        <f>ROUND(I220*H220,2)</f>
        <v>0</v>
      </c>
      <c r="BL220" s="18" t="s">
        <v>148</v>
      </c>
      <c r="BM220" s="173" t="s">
        <v>247</v>
      </c>
    </row>
    <row r="221" spans="1:65" s="14" customFormat="1" ht="11.25">
      <c r="B221" s="183"/>
      <c r="D221" s="176" t="s">
        <v>150</v>
      </c>
      <c r="E221" s="184" t="s">
        <v>1</v>
      </c>
      <c r="F221" s="185" t="s">
        <v>248</v>
      </c>
      <c r="H221" s="186">
        <v>576.24599999999998</v>
      </c>
      <c r="I221" s="187"/>
      <c r="L221" s="183"/>
      <c r="M221" s="188"/>
      <c r="N221" s="189"/>
      <c r="O221" s="189"/>
      <c r="P221" s="189"/>
      <c r="Q221" s="189"/>
      <c r="R221" s="189"/>
      <c r="S221" s="189"/>
      <c r="T221" s="190"/>
      <c r="AT221" s="184" t="s">
        <v>150</v>
      </c>
      <c r="AU221" s="184" t="s">
        <v>88</v>
      </c>
      <c r="AV221" s="14" t="s">
        <v>88</v>
      </c>
      <c r="AW221" s="14" t="s">
        <v>34</v>
      </c>
      <c r="AX221" s="14" t="s">
        <v>86</v>
      </c>
      <c r="AY221" s="184" t="s">
        <v>142</v>
      </c>
    </row>
    <row r="222" spans="1:65" s="2" customFormat="1" ht="21.75" customHeight="1">
      <c r="A222" s="33"/>
      <c r="B222" s="161"/>
      <c r="C222" s="162" t="s">
        <v>249</v>
      </c>
      <c r="D222" s="162" t="s">
        <v>144</v>
      </c>
      <c r="E222" s="163" t="s">
        <v>250</v>
      </c>
      <c r="F222" s="164" t="s">
        <v>251</v>
      </c>
      <c r="G222" s="165" t="s">
        <v>185</v>
      </c>
      <c r="H222" s="166">
        <v>58.804000000000002</v>
      </c>
      <c r="I222" s="167"/>
      <c r="J222" s="168">
        <f>ROUND(I222*H222,2)</f>
        <v>0</v>
      </c>
      <c r="K222" s="164" t="s">
        <v>1046</v>
      </c>
      <c r="L222" s="34"/>
      <c r="M222" s="169" t="s">
        <v>1</v>
      </c>
      <c r="N222" s="170" t="s">
        <v>43</v>
      </c>
      <c r="O222" s="59"/>
      <c r="P222" s="171">
        <f>O222*H222</f>
        <v>0</v>
      </c>
      <c r="Q222" s="171">
        <v>0</v>
      </c>
      <c r="R222" s="171">
        <f>Q222*H222</f>
        <v>0</v>
      </c>
      <c r="S222" s="171">
        <v>0</v>
      </c>
      <c r="T222" s="17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3" t="s">
        <v>148</v>
      </c>
      <c r="AT222" s="173" t="s">
        <v>144</v>
      </c>
      <c r="AU222" s="173" t="s">
        <v>88</v>
      </c>
      <c r="AY222" s="18" t="s">
        <v>142</v>
      </c>
      <c r="BE222" s="174">
        <f>IF(N222="základní",J222,0)</f>
        <v>0</v>
      </c>
      <c r="BF222" s="174">
        <f>IF(N222="snížená",J222,0)</f>
        <v>0</v>
      </c>
      <c r="BG222" s="174">
        <f>IF(N222="zákl. přenesená",J222,0)</f>
        <v>0</v>
      </c>
      <c r="BH222" s="174">
        <f>IF(N222="sníž. přenesená",J222,0)</f>
        <v>0</v>
      </c>
      <c r="BI222" s="174">
        <f>IF(N222="nulová",J222,0)</f>
        <v>0</v>
      </c>
      <c r="BJ222" s="18" t="s">
        <v>86</v>
      </c>
      <c r="BK222" s="174">
        <f>ROUND(I222*H222,2)</f>
        <v>0</v>
      </c>
      <c r="BL222" s="18" t="s">
        <v>148</v>
      </c>
      <c r="BM222" s="173" t="s">
        <v>252</v>
      </c>
    </row>
    <row r="223" spans="1:65" s="13" customFormat="1" ht="11.25">
      <c r="B223" s="175"/>
      <c r="D223" s="176" t="s">
        <v>150</v>
      </c>
      <c r="E223" s="177" t="s">
        <v>1</v>
      </c>
      <c r="F223" s="178" t="s">
        <v>253</v>
      </c>
      <c r="H223" s="177" t="s">
        <v>1</v>
      </c>
      <c r="I223" s="179"/>
      <c r="L223" s="175"/>
      <c r="M223" s="180"/>
      <c r="N223" s="181"/>
      <c r="O223" s="181"/>
      <c r="P223" s="181"/>
      <c r="Q223" s="181"/>
      <c r="R223" s="181"/>
      <c r="S223" s="181"/>
      <c r="T223" s="182"/>
      <c r="AT223" s="177" t="s">
        <v>150</v>
      </c>
      <c r="AU223" s="177" t="s">
        <v>88</v>
      </c>
      <c r="AV223" s="13" t="s">
        <v>86</v>
      </c>
      <c r="AW223" s="13" t="s">
        <v>34</v>
      </c>
      <c r="AX223" s="13" t="s">
        <v>78</v>
      </c>
      <c r="AY223" s="177" t="s">
        <v>142</v>
      </c>
    </row>
    <row r="224" spans="1:65" s="14" customFormat="1" ht="11.25">
      <c r="B224" s="183"/>
      <c r="D224" s="176" t="s">
        <v>150</v>
      </c>
      <c r="E224" s="184" t="s">
        <v>1</v>
      </c>
      <c r="F224" s="185" t="s">
        <v>254</v>
      </c>
      <c r="H224" s="186">
        <v>58.804000000000002</v>
      </c>
      <c r="I224" s="187"/>
      <c r="L224" s="183"/>
      <c r="M224" s="188"/>
      <c r="N224" s="189"/>
      <c r="O224" s="189"/>
      <c r="P224" s="189"/>
      <c r="Q224" s="189"/>
      <c r="R224" s="189"/>
      <c r="S224" s="189"/>
      <c r="T224" s="190"/>
      <c r="AT224" s="184" t="s">
        <v>150</v>
      </c>
      <c r="AU224" s="184" t="s">
        <v>88</v>
      </c>
      <c r="AV224" s="14" t="s">
        <v>88</v>
      </c>
      <c r="AW224" s="14" t="s">
        <v>34</v>
      </c>
      <c r="AX224" s="14" t="s">
        <v>78</v>
      </c>
      <c r="AY224" s="184" t="s">
        <v>142</v>
      </c>
    </row>
    <row r="225" spans="1:65" s="15" customFormat="1" ht="11.25">
      <c r="B225" s="191"/>
      <c r="D225" s="176" t="s">
        <v>150</v>
      </c>
      <c r="E225" s="192" t="s">
        <v>1</v>
      </c>
      <c r="F225" s="193" t="s">
        <v>163</v>
      </c>
      <c r="H225" s="194">
        <v>58.804000000000002</v>
      </c>
      <c r="I225" s="195"/>
      <c r="L225" s="191"/>
      <c r="M225" s="196"/>
      <c r="N225" s="197"/>
      <c r="O225" s="197"/>
      <c r="P225" s="197"/>
      <c r="Q225" s="197"/>
      <c r="R225" s="197"/>
      <c r="S225" s="197"/>
      <c r="T225" s="198"/>
      <c r="AT225" s="192" t="s">
        <v>150</v>
      </c>
      <c r="AU225" s="192" t="s">
        <v>88</v>
      </c>
      <c r="AV225" s="15" t="s">
        <v>148</v>
      </c>
      <c r="AW225" s="15" t="s">
        <v>34</v>
      </c>
      <c r="AX225" s="15" t="s">
        <v>86</v>
      </c>
      <c r="AY225" s="192" t="s">
        <v>142</v>
      </c>
    </row>
    <row r="226" spans="1:65" s="2" customFormat="1" ht="16.5" customHeight="1">
      <c r="A226" s="33"/>
      <c r="B226" s="161"/>
      <c r="C226" s="207" t="s">
        <v>8</v>
      </c>
      <c r="D226" s="207" t="s">
        <v>255</v>
      </c>
      <c r="E226" s="208" t="s">
        <v>256</v>
      </c>
      <c r="F226" s="209" t="s">
        <v>257</v>
      </c>
      <c r="G226" s="210" t="s">
        <v>246</v>
      </c>
      <c r="H226" s="211">
        <v>117.608</v>
      </c>
      <c r="I226" s="212"/>
      <c r="J226" s="213">
        <f>ROUND(I226*H226,2)</f>
        <v>0</v>
      </c>
      <c r="K226" s="209" t="s">
        <v>1046</v>
      </c>
      <c r="L226" s="214"/>
      <c r="M226" s="215" t="s">
        <v>1</v>
      </c>
      <c r="N226" s="216" t="s">
        <v>43</v>
      </c>
      <c r="O226" s="59"/>
      <c r="P226" s="171">
        <f>O226*H226</f>
        <v>0</v>
      </c>
      <c r="Q226" s="171">
        <v>1</v>
      </c>
      <c r="R226" s="171">
        <f>Q226*H226</f>
        <v>117.608</v>
      </c>
      <c r="S226" s="171">
        <v>0</v>
      </c>
      <c r="T226" s="17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73" t="s">
        <v>215</v>
      </c>
      <c r="AT226" s="173" t="s">
        <v>255</v>
      </c>
      <c r="AU226" s="173" t="s">
        <v>88</v>
      </c>
      <c r="AY226" s="18" t="s">
        <v>142</v>
      </c>
      <c r="BE226" s="174">
        <f>IF(N226="základní",J226,0)</f>
        <v>0</v>
      </c>
      <c r="BF226" s="174">
        <f>IF(N226="snížená",J226,0)</f>
        <v>0</v>
      </c>
      <c r="BG226" s="174">
        <f>IF(N226="zákl. přenesená",J226,0)</f>
        <v>0</v>
      </c>
      <c r="BH226" s="174">
        <f>IF(N226="sníž. přenesená",J226,0)</f>
        <v>0</v>
      </c>
      <c r="BI226" s="174">
        <f>IF(N226="nulová",J226,0)</f>
        <v>0</v>
      </c>
      <c r="BJ226" s="18" t="s">
        <v>86</v>
      </c>
      <c r="BK226" s="174">
        <f>ROUND(I226*H226,2)</f>
        <v>0</v>
      </c>
      <c r="BL226" s="18" t="s">
        <v>148</v>
      </c>
      <c r="BM226" s="173" t="s">
        <v>258</v>
      </c>
    </row>
    <row r="227" spans="1:65" s="14" customFormat="1" ht="11.25">
      <c r="B227" s="183"/>
      <c r="D227" s="176" t="s">
        <v>150</v>
      </c>
      <c r="E227" s="184" t="s">
        <v>1</v>
      </c>
      <c r="F227" s="185" t="s">
        <v>259</v>
      </c>
      <c r="H227" s="186">
        <v>117.608</v>
      </c>
      <c r="I227" s="187"/>
      <c r="L227" s="183"/>
      <c r="M227" s="188"/>
      <c r="N227" s="189"/>
      <c r="O227" s="189"/>
      <c r="P227" s="189"/>
      <c r="Q227" s="189"/>
      <c r="R227" s="189"/>
      <c r="S227" s="189"/>
      <c r="T227" s="190"/>
      <c r="AT227" s="184" t="s">
        <v>150</v>
      </c>
      <c r="AU227" s="184" t="s">
        <v>88</v>
      </c>
      <c r="AV227" s="14" t="s">
        <v>88</v>
      </c>
      <c r="AW227" s="14" t="s">
        <v>34</v>
      </c>
      <c r="AX227" s="14" t="s">
        <v>86</v>
      </c>
      <c r="AY227" s="184" t="s">
        <v>142</v>
      </c>
    </row>
    <row r="228" spans="1:65" s="2" customFormat="1" ht="21.75" customHeight="1">
      <c r="A228" s="33"/>
      <c r="B228" s="161"/>
      <c r="C228" s="162" t="s">
        <v>260</v>
      </c>
      <c r="D228" s="162" t="s">
        <v>144</v>
      </c>
      <c r="E228" s="163" t="s">
        <v>261</v>
      </c>
      <c r="F228" s="164" t="s">
        <v>262</v>
      </c>
      <c r="G228" s="165" t="s">
        <v>147</v>
      </c>
      <c r="H228" s="166">
        <v>2380.9380000000001</v>
      </c>
      <c r="I228" s="167"/>
      <c r="J228" s="168">
        <f>ROUND(I228*H228,2)</f>
        <v>0</v>
      </c>
      <c r="K228" s="164" t="s">
        <v>1046</v>
      </c>
      <c r="L228" s="34"/>
      <c r="M228" s="169" t="s">
        <v>1</v>
      </c>
      <c r="N228" s="170" t="s">
        <v>43</v>
      </c>
      <c r="O228" s="59"/>
      <c r="P228" s="171">
        <f>O228*H228</f>
        <v>0</v>
      </c>
      <c r="Q228" s="171">
        <v>0</v>
      </c>
      <c r="R228" s="171">
        <f>Q228*H228</f>
        <v>0</v>
      </c>
      <c r="S228" s="171">
        <v>0</v>
      </c>
      <c r="T228" s="17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3" t="s">
        <v>148</v>
      </c>
      <c r="AT228" s="173" t="s">
        <v>144</v>
      </c>
      <c r="AU228" s="173" t="s">
        <v>88</v>
      </c>
      <c r="AY228" s="18" t="s">
        <v>142</v>
      </c>
      <c r="BE228" s="174">
        <f>IF(N228="základní",J228,0)</f>
        <v>0</v>
      </c>
      <c r="BF228" s="174">
        <f>IF(N228="snížená",J228,0)</f>
        <v>0</v>
      </c>
      <c r="BG228" s="174">
        <f>IF(N228="zákl. přenesená",J228,0)</f>
        <v>0</v>
      </c>
      <c r="BH228" s="174">
        <f>IF(N228="sníž. přenesená",J228,0)</f>
        <v>0</v>
      </c>
      <c r="BI228" s="174">
        <f>IF(N228="nulová",J228,0)</f>
        <v>0</v>
      </c>
      <c r="BJ228" s="18" t="s">
        <v>86</v>
      </c>
      <c r="BK228" s="174">
        <f>ROUND(I228*H228,2)</f>
        <v>0</v>
      </c>
      <c r="BL228" s="18" t="s">
        <v>148</v>
      </c>
      <c r="BM228" s="173" t="s">
        <v>263</v>
      </c>
    </row>
    <row r="229" spans="1:65" s="13" customFormat="1" ht="11.25">
      <c r="B229" s="175"/>
      <c r="D229" s="176" t="s">
        <v>150</v>
      </c>
      <c r="E229" s="177" t="s">
        <v>1</v>
      </c>
      <c r="F229" s="178" t="s">
        <v>152</v>
      </c>
      <c r="H229" s="177" t="s">
        <v>1</v>
      </c>
      <c r="I229" s="179"/>
      <c r="L229" s="175"/>
      <c r="M229" s="180"/>
      <c r="N229" s="181"/>
      <c r="O229" s="181"/>
      <c r="P229" s="181"/>
      <c r="Q229" s="181"/>
      <c r="R229" s="181"/>
      <c r="S229" s="181"/>
      <c r="T229" s="182"/>
      <c r="AT229" s="177" t="s">
        <v>150</v>
      </c>
      <c r="AU229" s="177" t="s">
        <v>88</v>
      </c>
      <c r="AV229" s="13" t="s">
        <v>86</v>
      </c>
      <c r="AW229" s="13" t="s">
        <v>34</v>
      </c>
      <c r="AX229" s="13" t="s">
        <v>78</v>
      </c>
      <c r="AY229" s="177" t="s">
        <v>142</v>
      </c>
    </row>
    <row r="230" spans="1:65" s="13" customFormat="1" ht="11.25">
      <c r="B230" s="175"/>
      <c r="D230" s="176" t="s">
        <v>150</v>
      </c>
      <c r="E230" s="177" t="s">
        <v>1</v>
      </c>
      <c r="F230" s="178" t="s">
        <v>155</v>
      </c>
      <c r="H230" s="177" t="s">
        <v>1</v>
      </c>
      <c r="I230" s="179"/>
      <c r="L230" s="175"/>
      <c r="M230" s="180"/>
      <c r="N230" s="181"/>
      <c r="O230" s="181"/>
      <c r="P230" s="181"/>
      <c r="Q230" s="181"/>
      <c r="R230" s="181"/>
      <c r="S230" s="181"/>
      <c r="T230" s="182"/>
      <c r="AT230" s="177" t="s">
        <v>150</v>
      </c>
      <c r="AU230" s="177" t="s">
        <v>88</v>
      </c>
      <c r="AV230" s="13" t="s">
        <v>86</v>
      </c>
      <c r="AW230" s="13" t="s">
        <v>34</v>
      </c>
      <c r="AX230" s="13" t="s">
        <v>78</v>
      </c>
      <c r="AY230" s="177" t="s">
        <v>142</v>
      </c>
    </row>
    <row r="231" spans="1:65" s="14" customFormat="1" ht="11.25">
      <c r="B231" s="183"/>
      <c r="D231" s="176" t="s">
        <v>150</v>
      </c>
      <c r="E231" s="184" t="s">
        <v>1</v>
      </c>
      <c r="F231" s="185" t="s">
        <v>234</v>
      </c>
      <c r="H231" s="186">
        <v>38.72</v>
      </c>
      <c r="I231" s="187"/>
      <c r="L231" s="183"/>
      <c r="M231" s="188"/>
      <c r="N231" s="189"/>
      <c r="O231" s="189"/>
      <c r="P231" s="189"/>
      <c r="Q231" s="189"/>
      <c r="R231" s="189"/>
      <c r="S231" s="189"/>
      <c r="T231" s="190"/>
      <c r="AT231" s="184" t="s">
        <v>150</v>
      </c>
      <c r="AU231" s="184" t="s">
        <v>88</v>
      </c>
      <c r="AV231" s="14" t="s">
        <v>88</v>
      </c>
      <c r="AW231" s="14" t="s">
        <v>34</v>
      </c>
      <c r="AX231" s="14" t="s">
        <v>78</v>
      </c>
      <c r="AY231" s="184" t="s">
        <v>142</v>
      </c>
    </row>
    <row r="232" spans="1:65" s="13" customFormat="1" ht="11.25">
      <c r="B232" s="175"/>
      <c r="D232" s="176" t="s">
        <v>150</v>
      </c>
      <c r="E232" s="177" t="s">
        <v>1</v>
      </c>
      <c r="F232" s="178" t="s">
        <v>157</v>
      </c>
      <c r="H232" s="177" t="s">
        <v>1</v>
      </c>
      <c r="I232" s="179"/>
      <c r="L232" s="175"/>
      <c r="M232" s="180"/>
      <c r="N232" s="181"/>
      <c r="O232" s="181"/>
      <c r="P232" s="181"/>
      <c r="Q232" s="181"/>
      <c r="R232" s="181"/>
      <c r="S232" s="181"/>
      <c r="T232" s="182"/>
      <c r="AT232" s="177" t="s">
        <v>150</v>
      </c>
      <c r="AU232" s="177" t="s">
        <v>88</v>
      </c>
      <c r="AV232" s="13" t="s">
        <v>86</v>
      </c>
      <c r="AW232" s="13" t="s">
        <v>34</v>
      </c>
      <c r="AX232" s="13" t="s">
        <v>78</v>
      </c>
      <c r="AY232" s="177" t="s">
        <v>142</v>
      </c>
    </row>
    <row r="233" spans="1:65" s="13" customFormat="1" ht="11.25">
      <c r="B233" s="175"/>
      <c r="D233" s="176" t="s">
        <v>150</v>
      </c>
      <c r="E233" s="177" t="s">
        <v>1</v>
      </c>
      <c r="F233" s="178" t="s">
        <v>158</v>
      </c>
      <c r="H233" s="177" t="s">
        <v>1</v>
      </c>
      <c r="I233" s="179"/>
      <c r="L233" s="175"/>
      <c r="M233" s="180"/>
      <c r="N233" s="181"/>
      <c r="O233" s="181"/>
      <c r="P233" s="181"/>
      <c r="Q233" s="181"/>
      <c r="R233" s="181"/>
      <c r="S233" s="181"/>
      <c r="T233" s="182"/>
      <c r="AT233" s="177" t="s">
        <v>150</v>
      </c>
      <c r="AU233" s="177" t="s">
        <v>88</v>
      </c>
      <c r="AV233" s="13" t="s">
        <v>86</v>
      </c>
      <c r="AW233" s="13" t="s">
        <v>34</v>
      </c>
      <c r="AX233" s="13" t="s">
        <v>78</v>
      </c>
      <c r="AY233" s="177" t="s">
        <v>142</v>
      </c>
    </row>
    <row r="234" spans="1:65" s="14" customFormat="1" ht="11.25">
      <c r="B234" s="183"/>
      <c r="D234" s="176" t="s">
        <v>150</v>
      </c>
      <c r="E234" s="184" t="s">
        <v>1</v>
      </c>
      <c r="F234" s="185" t="s">
        <v>235</v>
      </c>
      <c r="H234" s="186">
        <v>102</v>
      </c>
      <c r="I234" s="187"/>
      <c r="L234" s="183"/>
      <c r="M234" s="188"/>
      <c r="N234" s="189"/>
      <c r="O234" s="189"/>
      <c r="P234" s="189"/>
      <c r="Q234" s="189"/>
      <c r="R234" s="189"/>
      <c r="S234" s="189"/>
      <c r="T234" s="190"/>
      <c r="AT234" s="184" t="s">
        <v>150</v>
      </c>
      <c r="AU234" s="184" t="s">
        <v>88</v>
      </c>
      <c r="AV234" s="14" t="s">
        <v>88</v>
      </c>
      <c r="AW234" s="14" t="s">
        <v>34</v>
      </c>
      <c r="AX234" s="14" t="s">
        <v>78</v>
      </c>
      <c r="AY234" s="184" t="s">
        <v>142</v>
      </c>
    </row>
    <row r="235" spans="1:65" s="14" customFormat="1" ht="11.25">
      <c r="B235" s="183"/>
      <c r="D235" s="176" t="s">
        <v>150</v>
      </c>
      <c r="E235" s="184" t="s">
        <v>1</v>
      </c>
      <c r="F235" s="185" t="s">
        <v>236</v>
      </c>
      <c r="H235" s="186">
        <v>3.7989999999999999</v>
      </c>
      <c r="I235" s="187"/>
      <c r="L235" s="183"/>
      <c r="M235" s="188"/>
      <c r="N235" s="189"/>
      <c r="O235" s="189"/>
      <c r="P235" s="189"/>
      <c r="Q235" s="189"/>
      <c r="R235" s="189"/>
      <c r="S235" s="189"/>
      <c r="T235" s="190"/>
      <c r="AT235" s="184" t="s">
        <v>150</v>
      </c>
      <c r="AU235" s="184" t="s">
        <v>88</v>
      </c>
      <c r="AV235" s="14" t="s">
        <v>88</v>
      </c>
      <c r="AW235" s="14" t="s">
        <v>34</v>
      </c>
      <c r="AX235" s="14" t="s">
        <v>78</v>
      </c>
      <c r="AY235" s="184" t="s">
        <v>142</v>
      </c>
    </row>
    <row r="236" spans="1:65" s="13" customFormat="1" ht="11.25">
      <c r="B236" s="175"/>
      <c r="D236" s="176" t="s">
        <v>150</v>
      </c>
      <c r="E236" s="177" t="s">
        <v>1</v>
      </c>
      <c r="F236" s="178" t="s">
        <v>171</v>
      </c>
      <c r="H236" s="177" t="s">
        <v>1</v>
      </c>
      <c r="I236" s="179"/>
      <c r="L236" s="175"/>
      <c r="M236" s="180"/>
      <c r="N236" s="181"/>
      <c r="O236" s="181"/>
      <c r="P236" s="181"/>
      <c r="Q236" s="181"/>
      <c r="R236" s="181"/>
      <c r="S236" s="181"/>
      <c r="T236" s="182"/>
      <c r="AT236" s="177" t="s">
        <v>150</v>
      </c>
      <c r="AU236" s="177" t="s">
        <v>88</v>
      </c>
      <c r="AV236" s="13" t="s">
        <v>86</v>
      </c>
      <c r="AW236" s="13" t="s">
        <v>34</v>
      </c>
      <c r="AX236" s="13" t="s">
        <v>78</v>
      </c>
      <c r="AY236" s="177" t="s">
        <v>142</v>
      </c>
    </row>
    <row r="237" spans="1:65" s="13" customFormat="1" ht="11.25">
      <c r="B237" s="175"/>
      <c r="D237" s="176" t="s">
        <v>150</v>
      </c>
      <c r="E237" s="177" t="s">
        <v>1</v>
      </c>
      <c r="F237" s="178" t="s">
        <v>172</v>
      </c>
      <c r="H237" s="177" t="s">
        <v>1</v>
      </c>
      <c r="I237" s="179"/>
      <c r="L237" s="175"/>
      <c r="M237" s="180"/>
      <c r="N237" s="181"/>
      <c r="O237" s="181"/>
      <c r="P237" s="181"/>
      <c r="Q237" s="181"/>
      <c r="R237" s="181"/>
      <c r="S237" s="181"/>
      <c r="T237" s="182"/>
      <c r="AT237" s="177" t="s">
        <v>150</v>
      </c>
      <c r="AU237" s="177" t="s">
        <v>88</v>
      </c>
      <c r="AV237" s="13" t="s">
        <v>86</v>
      </c>
      <c r="AW237" s="13" t="s">
        <v>34</v>
      </c>
      <c r="AX237" s="13" t="s">
        <v>78</v>
      </c>
      <c r="AY237" s="177" t="s">
        <v>142</v>
      </c>
    </row>
    <row r="238" spans="1:65" s="14" customFormat="1" ht="11.25">
      <c r="B238" s="183"/>
      <c r="D238" s="176" t="s">
        <v>150</v>
      </c>
      <c r="E238" s="184" t="s">
        <v>1</v>
      </c>
      <c r="F238" s="185" t="s">
        <v>173</v>
      </c>
      <c r="H238" s="186">
        <v>888.49400000000003</v>
      </c>
      <c r="I238" s="187"/>
      <c r="L238" s="183"/>
      <c r="M238" s="188"/>
      <c r="N238" s="189"/>
      <c r="O238" s="189"/>
      <c r="P238" s="189"/>
      <c r="Q238" s="189"/>
      <c r="R238" s="189"/>
      <c r="S238" s="189"/>
      <c r="T238" s="190"/>
      <c r="AT238" s="184" t="s">
        <v>150</v>
      </c>
      <c r="AU238" s="184" t="s">
        <v>88</v>
      </c>
      <c r="AV238" s="14" t="s">
        <v>88</v>
      </c>
      <c r="AW238" s="14" t="s">
        <v>34</v>
      </c>
      <c r="AX238" s="14" t="s">
        <v>78</v>
      </c>
      <c r="AY238" s="184" t="s">
        <v>142</v>
      </c>
    </row>
    <row r="239" spans="1:65" s="14" customFormat="1" ht="11.25">
      <c r="B239" s="183"/>
      <c r="D239" s="176" t="s">
        <v>150</v>
      </c>
      <c r="E239" s="184" t="s">
        <v>1</v>
      </c>
      <c r="F239" s="185" t="s">
        <v>174</v>
      </c>
      <c r="H239" s="186">
        <v>535.702</v>
      </c>
      <c r="I239" s="187"/>
      <c r="L239" s="183"/>
      <c r="M239" s="188"/>
      <c r="N239" s="189"/>
      <c r="O239" s="189"/>
      <c r="P239" s="189"/>
      <c r="Q239" s="189"/>
      <c r="R239" s="189"/>
      <c r="S239" s="189"/>
      <c r="T239" s="190"/>
      <c r="AT239" s="184" t="s">
        <v>150</v>
      </c>
      <c r="AU239" s="184" t="s">
        <v>88</v>
      </c>
      <c r="AV239" s="14" t="s">
        <v>88</v>
      </c>
      <c r="AW239" s="14" t="s">
        <v>34</v>
      </c>
      <c r="AX239" s="14" t="s">
        <v>78</v>
      </c>
      <c r="AY239" s="184" t="s">
        <v>142</v>
      </c>
    </row>
    <row r="240" spans="1:65" s="13" customFormat="1" ht="11.25">
      <c r="B240" s="175"/>
      <c r="D240" s="176" t="s">
        <v>150</v>
      </c>
      <c r="E240" s="177" t="s">
        <v>1</v>
      </c>
      <c r="F240" s="178" t="s">
        <v>175</v>
      </c>
      <c r="H240" s="177" t="s">
        <v>1</v>
      </c>
      <c r="I240" s="179"/>
      <c r="L240" s="175"/>
      <c r="M240" s="180"/>
      <c r="N240" s="181"/>
      <c r="O240" s="181"/>
      <c r="P240" s="181"/>
      <c r="Q240" s="181"/>
      <c r="R240" s="181"/>
      <c r="S240" s="181"/>
      <c r="T240" s="182"/>
      <c r="AT240" s="177" t="s">
        <v>150</v>
      </c>
      <c r="AU240" s="177" t="s">
        <v>88</v>
      </c>
      <c r="AV240" s="13" t="s">
        <v>86</v>
      </c>
      <c r="AW240" s="13" t="s">
        <v>34</v>
      </c>
      <c r="AX240" s="13" t="s">
        <v>78</v>
      </c>
      <c r="AY240" s="177" t="s">
        <v>142</v>
      </c>
    </row>
    <row r="241" spans="1:65" s="14" customFormat="1" ht="11.25">
      <c r="B241" s="183"/>
      <c r="D241" s="176" t="s">
        <v>150</v>
      </c>
      <c r="E241" s="184" t="s">
        <v>1</v>
      </c>
      <c r="F241" s="185" t="s">
        <v>176</v>
      </c>
      <c r="H241" s="186">
        <v>99.9</v>
      </c>
      <c r="I241" s="187"/>
      <c r="L241" s="183"/>
      <c r="M241" s="188"/>
      <c r="N241" s="189"/>
      <c r="O241" s="189"/>
      <c r="P241" s="189"/>
      <c r="Q241" s="189"/>
      <c r="R241" s="189"/>
      <c r="S241" s="189"/>
      <c r="T241" s="190"/>
      <c r="AT241" s="184" t="s">
        <v>150</v>
      </c>
      <c r="AU241" s="184" t="s">
        <v>88</v>
      </c>
      <c r="AV241" s="14" t="s">
        <v>88</v>
      </c>
      <c r="AW241" s="14" t="s">
        <v>34</v>
      </c>
      <c r="AX241" s="14" t="s">
        <v>78</v>
      </c>
      <c r="AY241" s="184" t="s">
        <v>142</v>
      </c>
    </row>
    <row r="242" spans="1:65" s="14" customFormat="1" ht="11.25">
      <c r="B242" s="183"/>
      <c r="D242" s="176" t="s">
        <v>150</v>
      </c>
      <c r="E242" s="184" t="s">
        <v>1</v>
      </c>
      <c r="F242" s="185" t="s">
        <v>177</v>
      </c>
      <c r="H242" s="186">
        <v>76.95</v>
      </c>
      <c r="I242" s="187"/>
      <c r="L242" s="183"/>
      <c r="M242" s="188"/>
      <c r="N242" s="189"/>
      <c r="O242" s="189"/>
      <c r="P242" s="189"/>
      <c r="Q242" s="189"/>
      <c r="R242" s="189"/>
      <c r="S242" s="189"/>
      <c r="T242" s="190"/>
      <c r="AT242" s="184" t="s">
        <v>150</v>
      </c>
      <c r="AU242" s="184" t="s">
        <v>88</v>
      </c>
      <c r="AV242" s="14" t="s">
        <v>88</v>
      </c>
      <c r="AW242" s="14" t="s">
        <v>34</v>
      </c>
      <c r="AX242" s="14" t="s">
        <v>78</v>
      </c>
      <c r="AY242" s="184" t="s">
        <v>142</v>
      </c>
    </row>
    <row r="243" spans="1:65" s="16" customFormat="1" ht="11.25">
      <c r="B243" s="199"/>
      <c r="D243" s="176" t="s">
        <v>150</v>
      </c>
      <c r="E243" s="200" t="s">
        <v>1</v>
      </c>
      <c r="F243" s="201" t="s">
        <v>237</v>
      </c>
      <c r="H243" s="202">
        <v>1745.5650000000001</v>
      </c>
      <c r="I243" s="203"/>
      <c r="L243" s="199"/>
      <c r="M243" s="204"/>
      <c r="N243" s="205"/>
      <c r="O243" s="205"/>
      <c r="P243" s="205"/>
      <c r="Q243" s="205"/>
      <c r="R243" s="205"/>
      <c r="S243" s="205"/>
      <c r="T243" s="206"/>
      <c r="AT243" s="200" t="s">
        <v>150</v>
      </c>
      <c r="AU243" s="200" t="s">
        <v>88</v>
      </c>
      <c r="AV243" s="16" t="s">
        <v>167</v>
      </c>
      <c r="AW243" s="16" t="s">
        <v>34</v>
      </c>
      <c r="AX243" s="16" t="s">
        <v>78</v>
      </c>
      <c r="AY243" s="200" t="s">
        <v>142</v>
      </c>
    </row>
    <row r="244" spans="1:65" s="14" customFormat="1" ht="11.25">
      <c r="B244" s="183"/>
      <c r="D244" s="176" t="s">
        <v>150</v>
      </c>
      <c r="E244" s="184" t="s">
        <v>1</v>
      </c>
      <c r="F244" s="185" t="s">
        <v>162</v>
      </c>
      <c r="H244" s="186">
        <v>635.37300000000005</v>
      </c>
      <c r="I244" s="187"/>
      <c r="L244" s="183"/>
      <c r="M244" s="188"/>
      <c r="N244" s="189"/>
      <c r="O244" s="189"/>
      <c r="P244" s="189"/>
      <c r="Q244" s="189"/>
      <c r="R244" s="189"/>
      <c r="S244" s="189"/>
      <c r="T244" s="190"/>
      <c r="AT244" s="184" t="s">
        <v>150</v>
      </c>
      <c r="AU244" s="184" t="s">
        <v>88</v>
      </c>
      <c r="AV244" s="14" t="s">
        <v>88</v>
      </c>
      <c r="AW244" s="14" t="s">
        <v>34</v>
      </c>
      <c r="AX244" s="14" t="s">
        <v>78</v>
      </c>
      <c r="AY244" s="184" t="s">
        <v>142</v>
      </c>
    </row>
    <row r="245" spans="1:65" s="15" customFormat="1" ht="11.25">
      <c r="B245" s="191"/>
      <c r="D245" s="176" t="s">
        <v>150</v>
      </c>
      <c r="E245" s="192" t="s">
        <v>1</v>
      </c>
      <c r="F245" s="193" t="s">
        <v>163</v>
      </c>
      <c r="H245" s="194">
        <v>2380.9380000000001</v>
      </c>
      <c r="I245" s="195"/>
      <c r="L245" s="191"/>
      <c r="M245" s="196"/>
      <c r="N245" s="197"/>
      <c r="O245" s="197"/>
      <c r="P245" s="197"/>
      <c r="Q245" s="197"/>
      <c r="R245" s="197"/>
      <c r="S245" s="197"/>
      <c r="T245" s="198"/>
      <c r="AT245" s="192" t="s">
        <v>150</v>
      </c>
      <c r="AU245" s="192" t="s">
        <v>88</v>
      </c>
      <c r="AV245" s="15" t="s">
        <v>148</v>
      </c>
      <c r="AW245" s="15" t="s">
        <v>34</v>
      </c>
      <c r="AX245" s="15" t="s">
        <v>86</v>
      </c>
      <c r="AY245" s="192" t="s">
        <v>142</v>
      </c>
    </row>
    <row r="246" spans="1:65" s="12" customFormat="1" ht="22.9" customHeight="1">
      <c r="B246" s="148"/>
      <c r="D246" s="149" t="s">
        <v>77</v>
      </c>
      <c r="E246" s="159" t="s">
        <v>88</v>
      </c>
      <c r="F246" s="159" t="s">
        <v>264</v>
      </c>
      <c r="I246" s="151"/>
      <c r="J246" s="160">
        <f>BK246</f>
        <v>0</v>
      </c>
      <c r="L246" s="148"/>
      <c r="M246" s="153"/>
      <c r="N246" s="154"/>
      <c r="O246" s="154"/>
      <c r="P246" s="155">
        <f>SUM(P247:P321)</f>
        <v>0</v>
      </c>
      <c r="Q246" s="154"/>
      <c r="R246" s="155">
        <f>SUM(R247:R321)</f>
        <v>308.28526001999995</v>
      </c>
      <c r="S246" s="154"/>
      <c r="T246" s="156">
        <f>SUM(T247:T321)</f>
        <v>0</v>
      </c>
      <c r="AR246" s="149" t="s">
        <v>86</v>
      </c>
      <c r="AT246" s="157" t="s">
        <v>77</v>
      </c>
      <c r="AU246" s="157" t="s">
        <v>86</v>
      </c>
      <c r="AY246" s="149" t="s">
        <v>142</v>
      </c>
      <c r="BK246" s="158">
        <f>SUM(BK247:BK321)</f>
        <v>0</v>
      </c>
    </row>
    <row r="247" spans="1:65" s="2" customFormat="1" ht="21.75" customHeight="1">
      <c r="A247" s="33"/>
      <c r="B247" s="161"/>
      <c r="C247" s="162" t="s">
        <v>265</v>
      </c>
      <c r="D247" s="162" t="s">
        <v>144</v>
      </c>
      <c r="E247" s="163" t="s">
        <v>266</v>
      </c>
      <c r="F247" s="164" t="s">
        <v>267</v>
      </c>
      <c r="G247" s="165" t="s">
        <v>185</v>
      </c>
      <c r="H247" s="166">
        <v>223.297</v>
      </c>
      <c r="I247" s="167"/>
      <c r="J247" s="168">
        <f>ROUND(I247*H247,2)</f>
        <v>0</v>
      </c>
      <c r="K247" s="164" t="s">
        <v>1046</v>
      </c>
      <c r="L247" s="34"/>
      <c r="M247" s="169" t="s">
        <v>1</v>
      </c>
      <c r="N247" s="170" t="s">
        <v>43</v>
      </c>
      <c r="O247" s="59"/>
      <c r="P247" s="171">
        <f>O247*H247</f>
        <v>0</v>
      </c>
      <c r="Q247" s="171">
        <v>0</v>
      </c>
      <c r="R247" s="171">
        <f>Q247*H247</f>
        <v>0</v>
      </c>
      <c r="S247" s="171">
        <v>0</v>
      </c>
      <c r="T247" s="17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3" t="s">
        <v>148</v>
      </c>
      <c r="AT247" s="173" t="s">
        <v>144</v>
      </c>
      <c r="AU247" s="173" t="s">
        <v>88</v>
      </c>
      <c r="AY247" s="18" t="s">
        <v>142</v>
      </c>
      <c r="BE247" s="174">
        <f>IF(N247="základní",J247,0)</f>
        <v>0</v>
      </c>
      <c r="BF247" s="174">
        <f>IF(N247="snížená",J247,0)</f>
        <v>0</v>
      </c>
      <c r="BG247" s="174">
        <f>IF(N247="zákl. přenesená",J247,0)</f>
        <v>0</v>
      </c>
      <c r="BH247" s="174">
        <f>IF(N247="sníž. přenesená",J247,0)</f>
        <v>0</v>
      </c>
      <c r="BI247" s="174">
        <f>IF(N247="nulová",J247,0)</f>
        <v>0</v>
      </c>
      <c r="BJ247" s="18" t="s">
        <v>86</v>
      </c>
      <c r="BK247" s="174">
        <f>ROUND(I247*H247,2)</f>
        <v>0</v>
      </c>
      <c r="BL247" s="18" t="s">
        <v>148</v>
      </c>
      <c r="BM247" s="173" t="s">
        <v>268</v>
      </c>
    </row>
    <row r="248" spans="1:65" s="13" customFormat="1" ht="11.25">
      <c r="B248" s="175"/>
      <c r="D248" s="176" t="s">
        <v>150</v>
      </c>
      <c r="E248" s="177" t="s">
        <v>1</v>
      </c>
      <c r="F248" s="178" t="s">
        <v>206</v>
      </c>
      <c r="H248" s="177" t="s">
        <v>1</v>
      </c>
      <c r="I248" s="179"/>
      <c r="L248" s="175"/>
      <c r="M248" s="180"/>
      <c r="N248" s="181"/>
      <c r="O248" s="181"/>
      <c r="P248" s="181"/>
      <c r="Q248" s="181"/>
      <c r="R248" s="181"/>
      <c r="S248" s="181"/>
      <c r="T248" s="182"/>
      <c r="AT248" s="177" t="s">
        <v>150</v>
      </c>
      <c r="AU248" s="177" t="s">
        <v>88</v>
      </c>
      <c r="AV248" s="13" t="s">
        <v>86</v>
      </c>
      <c r="AW248" s="13" t="s">
        <v>34</v>
      </c>
      <c r="AX248" s="13" t="s">
        <v>78</v>
      </c>
      <c r="AY248" s="177" t="s">
        <v>142</v>
      </c>
    </row>
    <row r="249" spans="1:65" s="13" customFormat="1" ht="11.25">
      <c r="B249" s="175"/>
      <c r="D249" s="176" t="s">
        <v>150</v>
      </c>
      <c r="E249" s="177" t="s">
        <v>1</v>
      </c>
      <c r="F249" s="178" t="s">
        <v>207</v>
      </c>
      <c r="H249" s="177" t="s">
        <v>1</v>
      </c>
      <c r="I249" s="179"/>
      <c r="L249" s="175"/>
      <c r="M249" s="180"/>
      <c r="N249" s="181"/>
      <c r="O249" s="181"/>
      <c r="P249" s="181"/>
      <c r="Q249" s="181"/>
      <c r="R249" s="181"/>
      <c r="S249" s="181"/>
      <c r="T249" s="182"/>
      <c r="AT249" s="177" t="s">
        <v>150</v>
      </c>
      <c r="AU249" s="177" t="s">
        <v>88</v>
      </c>
      <c r="AV249" s="13" t="s">
        <v>86</v>
      </c>
      <c r="AW249" s="13" t="s">
        <v>34</v>
      </c>
      <c r="AX249" s="13" t="s">
        <v>78</v>
      </c>
      <c r="AY249" s="177" t="s">
        <v>142</v>
      </c>
    </row>
    <row r="250" spans="1:65" s="14" customFormat="1" ht="11.25">
      <c r="B250" s="183"/>
      <c r="D250" s="176" t="s">
        <v>150</v>
      </c>
      <c r="E250" s="184" t="s">
        <v>1</v>
      </c>
      <c r="F250" s="185" t="s">
        <v>208</v>
      </c>
      <c r="H250" s="186">
        <v>141.96</v>
      </c>
      <c r="I250" s="187"/>
      <c r="L250" s="183"/>
      <c r="M250" s="188"/>
      <c r="N250" s="189"/>
      <c r="O250" s="189"/>
      <c r="P250" s="189"/>
      <c r="Q250" s="189"/>
      <c r="R250" s="189"/>
      <c r="S250" s="189"/>
      <c r="T250" s="190"/>
      <c r="AT250" s="184" t="s">
        <v>150</v>
      </c>
      <c r="AU250" s="184" t="s">
        <v>88</v>
      </c>
      <c r="AV250" s="14" t="s">
        <v>88</v>
      </c>
      <c r="AW250" s="14" t="s">
        <v>34</v>
      </c>
      <c r="AX250" s="14" t="s">
        <v>78</v>
      </c>
      <c r="AY250" s="184" t="s">
        <v>142</v>
      </c>
    </row>
    <row r="251" spans="1:65" s="13" customFormat="1" ht="11.25">
      <c r="B251" s="175"/>
      <c r="D251" s="176" t="s">
        <v>150</v>
      </c>
      <c r="E251" s="177" t="s">
        <v>1</v>
      </c>
      <c r="F251" s="178" t="s">
        <v>209</v>
      </c>
      <c r="H251" s="177" t="s">
        <v>1</v>
      </c>
      <c r="I251" s="179"/>
      <c r="L251" s="175"/>
      <c r="M251" s="180"/>
      <c r="N251" s="181"/>
      <c r="O251" s="181"/>
      <c r="P251" s="181"/>
      <c r="Q251" s="181"/>
      <c r="R251" s="181"/>
      <c r="S251" s="181"/>
      <c r="T251" s="182"/>
      <c r="AT251" s="177" t="s">
        <v>150</v>
      </c>
      <c r="AU251" s="177" t="s">
        <v>88</v>
      </c>
      <c r="AV251" s="13" t="s">
        <v>86</v>
      </c>
      <c r="AW251" s="13" t="s">
        <v>34</v>
      </c>
      <c r="AX251" s="13" t="s">
        <v>78</v>
      </c>
      <c r="AY251" s="177" t="s">
        <v>142</v>
      </c>
    </row>
    <row r="252" spans="1:65" s="14" customFormat="1" ht="11.25">
      <c r="B252" s="183"/>
      <c r="D252" s="176" t="s">
        <v>150</v>
      </c>
      <c r="E252" s="184" t="s">
        <v>1</v>
      </c>
      <c r="F252" s="185" t="s">
        <v>210</v>
      </c>
      <c r="H252" s="186">
        <v>53.406999999999996</v>
      </c>
      <c r="I252" s="187"/>
      <c r="L252" s="183"/>
      <c r="M252" s="188"/>
      <c r="N252" s="189"/>
      <c r="O252" s="189"/>
      <c r="P252" s="189"/>
      <c r="Q252" s="189"/>
      <c r="R252" s="189"/>
      <c r="S252" s="189"/>
      <c r="T252" s="190"/>
      <c r="AT252" s="184" t="s">
        <v>150</v>
      </c>
      <c r="AU252" s="184" t="s">
        <v>88</v>
      </c>
      <c r="AV252" s="14" t="s">
        <v>88</v>
      </c>
      <c r="AW252" s="14" t="s">
        <v>34</v>
      </c>
      <c r="AX252" s="14" t="s">
        <v>78</v>
      </c>
      <c r="AY252" s="184" t="s">
        <v>142</v>
      </c>
    </row>
    <row r="253" spans="1:65" s="14" customFormat="1" ht="11.25">
      <c r="B253" s="183"/>
      <c r="D253" s="176" t="s">
        <v>150</v>
      </c>
      <c r="E253" s="184" t="s">
        <v>1</v>
      </c>
      <c r="F253" s="185" t="s">
        <v>211</v>
      </c>
      <c r="H253" s="186">
        <v>27.93</v>
      </c>
      <c r="I253" s="187"/>
      <c r="L253" s="183"/>
      <c r="M253" s="188"/>
      <c r="N253" s="189"/>
      <c r="O253" s="189"/>
      <c r="P253" s="189"/>
      <c r="Q253" s="189"/>
      <c r="R253" s="189"/>
      <c r="S253" s="189"/>
      <c r="T253" s="190"/>
      <c r="AT253" s="184" t="s">
        <v>150</v>
      </c>
      <c r="AU253" s="184" t="s">
        <v>88</v>
      </c>
      <c r="AV253" s="14" t="s">
        <v>88</v>
      </c>
      <c r="AW253" s="14" t="s">
        <v>34</v>
      </c>
      <c r="AX253" s="14" t="s">
        <v>78</v>
      </c>
      <c r="AY253" s="184" t="s">
        <v>142</v>
      </c>
    </row>
    <row r="254" spans="1:65" s="15" customFormat="1" ht="11.25">
      <c r="B254" s="191"/>
      <c r="D254" s="176" t="s">
        <v>150</v>
      </c>
      <c r="E254" s="192" t="s">
        <v>1</v>
      </c>
      <c r="F254" s="193" t="s">
        <v>163</v>
      </c>
      <c r="H254" s="194">
        <v>223.29700000000003</v>
      </c>
      <c r="I254" s="195"/>
      <c r="L254" s="191"/>
      <c r="M254" s="196"/>
      <c r="N254" s="197"/>
      <c r="O254" s="197"/>
      <c r="P254" s="197"/>
      <c r="Q254" s="197"/>
      <c r="R254" s="197"/>
      <c r="S254" s="197"/>
      <c r="T254" s="198"/>
      <c r="AT254" s="192" t="s">
        <v>150</v>
      </c>
      <c r="AU254" s="192" t="s">
        <v>88</v>
      </c>
      <c r="AV254" s="15" t="s">
        <v>148</v>
      </c>
      <c r="AW254" s="15" t="s">
        <v>34</v>
      </c>
      <c r="AX254" s="15" t="s">
        <v>86</v>
      </c>
      <c r="AY254" s="192" t="s">
        <v>142</v>
      </c>
    </row>
    <row r="255" spans="1:65" s="2" customFormat="1" ht="33" customHeight="1">
      <c r="A255" s="33"/>
      <c r="B255" s="161"/>
      <c r="C255" s="162" t="s">
        <v>269</v>
      </c>
      <c r="D255" s="162" t="s">
        <v>144</v>
      </c>
      <c r="E255" s="163" t="s">
        <v>270</v>
      </c>
      <c r="F255" s="164" t="s">
        <v>271</v>
      </c>
      <c r="G255" s="165" t="s">
        <v>272</v>
      </c>
      <c r="H255" s="166">
        <v>1063.32</v>
      </c>
      <c r="I255" s="167"/>
      <c r="J255" s="168">
        <f>ROUND(I255*H255,2)</f>
        <v>0</v>
      </c>
      <c r="K255" s="164" t="s">
        <v>1046</v>
      </c>
      <c r="L255" s="34"/>
      <c r="M255" s="169" t="s">
        <v>1</v>
      </c>
      <c r="N255" s="170" t="s">
        <v>43</v>
      </c>
      <c r="O255" s="59"/>
      <c r="P255" s="171">
        <f>O255*H255</f>
        <v>0</v>
      </c>
      <c r="Q255" s="171">
        <v>0.20449000000000001</v>
      </c>
      <c r="R255" s="171">
        <f>Q255*H255</f>
        <v>217.43830679999999</v>
      </c>
      <c r="S255" s="171">
        <v>0</v>
      </c>
      <c r="T255" s="17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73" t="s">
        <v>148</v>
      </c>
      <c r="AT255" s="173" t="s">
        <v>144</v>
      </c>
      <c r="AU255" s="173" t="s">
        <v>88</v>
      </c>
      <c r="AY255" s="18" t="s">
        <v>142</v>
      </c>
      <c r="BE255" s="174">
        <f>IF(N255="základní",J255,0)</f>
        <v>0</v>
      </c>
      <c r="BF255" s="174">
        <f>IF(N255="snížená",J255,0)</f>
        <v>0</v>
      </c>
      <c r="BG255" s="174">
        <f>IF(N255="zákl. přenesená",J255,0)</f>
        <v>0</v>
      </c>
      <c r="BH255" s="174">
        <f>IF(N255="sníž. přenesená",J255,0)</f>
        <v>0</v>
      </c>
      <c r="BI255" s="174">
        <f>IF(N255="nulová",J255,0)</f>
        <v>0</v>
      </c>
      <c r="BJ255" s="18" t="s">
        <v>86</v>
      </c>
      <c r="BK255" s="174">
        <f>ROUND(I255*H255,2)</f>
        <v>0</v>
      </c>
      <c r="BL255" s="18" t="s">
        <v>148</v>
      </c>
      <c r="BM255" s="173" t="s">
        <v>273</v>
      </c>
    </row>
    <row r="256" spans="1:65" s="13" customFormat="1" ht="11.25">
      <c r="B256" s="175"/>
      <c r="D256" s="176" t="s">
        <v>150</v>
      </c>
      <c r="E256" s="177" t="s">
        <v>1</v>
      </c>
      <c r="F256" s="178" t="s">
        <v>274</v>
      </c>
      <c r="H256" s="177" t="s">
        <v>1</v>
      </c>
      <c r="I256" s="179"/>
      <c r="L256" s="175"/>
      <c r="M256" s="180"/>
      <c r="N256" s="181"/>
      <c r="O256" s="181"/>
      <c r="P256" s="181"/>
      <c r="Q256" s="181"/>
      <c r="R256" s="181"/>
      <c r="S256" s="181"/>
      <c r="T256" s="182"/>
      <c r="AT256" s="177" t="s">
        <v>150</v>
      </c>
      <c r="AU256" s="177" t="s">
        <v>88</v>
      </c>
      <c r="AV256" s="13" t="s">
        <v>86</v>
      </c>
      <c r="AW256" s="13" t="s">
        <v>34</v>
      </c>
      <c r="AX256" s="13" t="s">
        <v>78</v>
      </c>
      <c r="AY256" s="177" t="s">
        <v>142</v>
      </c>
    </row>
    <row r="257" spans="1:65" s="13" customFormat="1" ht="11.25">
      <c r="B257" s="175"/>
      <c r="D257" s="176" t="s">
        <v>150</v>
      </c>
      <c r="E257" s="177" t="s">
        <v>1</v>
      </c>
      <c r="F257" s="178" t="s">
        <v>206</v>
      </c>
      <c r="H257" s="177" t="s">
        <v>1</v>
      </c>
      <c r="I257" s="179"/>
      <c r="L257" s="175"/>
      <c r="M257" s="180"/>
      <c r="N257" s="181"/>
      <c r="O257" s="181"/>
      <c r="P257" s="181"/>
      <c r="Q257" s="181"/>
      <c r="R257" s="181"/>
      <c r="S257" s="181"/>
      <c r="T257" s="182"/>
      <c r="AT257" s="177" t="s">
        <v>150</v>
      </c>
      <c r="AU257" s="177" t="s">
        <v>88</v>
      </c>
      <c r="AV257" s="13" t="s">
        <v>86</v>
      </c>
      <c r="AW257" s="13" t="s">
        <v>34</v>
      </c>
      <c r="AX257" s="13" t="s">
        <v>78</v>
      </c>
      <c r="AY257" s="177" t="s">
        <v>142</v>
      </c>
    </row>
    <row r="258" spans="1:65" s="13" customFormat="1" ht="11.25">
      <c r="B258" s="175"/>
      <c r="D258" s="176" t="s">
        <v>150</v>
      </c>
      <c r="E258" s="177" t="s">
        <v>1</v>
      </c>
      <c r="F258" s="178" t="s">
        <v>207</v>
      </c>
      <c r="H258" s="177" t="s">
        <v>1</v>
      </c>
      <c r="I258" s="179"/>
      <c r="L258" s="175"/>
      <c r="M258" s="180"/>
      <c r="N258" s="181"/>
      <c r="O258" s="181"/>
      <c r="P258" s="181"/>
      <c r="Q258" s="181"/>
      <c r="R258" s="181"/>
      <c r="S258" s="181"/>
      <c r="T258" s="182"/>
      <c r="AT258" s="177" t="s">
        <v>150</v>
      </c>
      <c r="AU258" s="177" t="s">
        <v>88</v>
      </c>
      <c r="AV258" s="13" t="s">
        <v>86</v>
      </c>
      <c r="AW258" s="13" t="s">
        <v>34</v>
      </c>
      <c r="AX258" s="13" t="s">
        <v>78</v>
      </c>
      <c r="AY258" s="177" t="s">
        <v>142</v>
      </c>
    </row>
    <row r="259" spans="1:65" s="14" customFormat="1" ht="11.25">
      <c r="B259" s="183"/>
      <c r="D259" s="176" t="s">
        <v>150</v>
      </c>
      <c r="E259" s="184" t="s">
        <v>1</v>
      </c>
      <c r="F259" s="185" t="s">
        <v>275</v>
      </c>
      <c r="H259" s="186">
        <v>676</v>
      </c>
      <c r="I259" s="187"/>
      <c r="L259" s="183"/>
      <c r="M259" s="188"/>
      <c r="N259" s="189"/>
      <c r="O259" s="189"/>
      <c r="P259" s="189"/>
      <c r="Q259" s="189"/>
      <c r="R259" s="189"/>
      <c r="S259" s="189"/>
      <c r="T259" s="190"/>
      <c r="AT259" s="184" t="s">
        <v>150</v>
      </c>
      <c r="AU259" s="184" t="s">
        <v>88</v>
      </c>
      <c r="AV259" s="14" t="s">
        <v>88</v>
      </c>
      <c r="AW259" s="14" t="s">
        <v>34</v>
      </c>
      <c r="AX259" s="14" t="s">
        <v>78</v>
      </c>
      <c r="AY259" s="184" t="s">
        <v>142</v>
      </c>
    </row>
    <row r="260" spans="1:65" s="13" customFormat="1" ht="11.25">
      <c r="B260" s="175"/>
      <c r="D260" s="176" t="s">
        <v>150</v>
      </c>
      <c r="E260" s="177" t="s">
        <v>1</v>
      </c>
      <c r="F260" s="178" t="s">
        <v>209</v>
      </c>
      <c r="H260" s="177" t="s">
        <v>1</v>
      </c>
      <c r="I260" s="179"/>
      <c r="L260" s="175"/>
      <c r="M260" s="180"/>
      <c r="N260" s="181"/>
      <c r="O260" s="181"/>
      <c r="P260" s="181"/>
      <c r="Q260" s="181"/>
      <c r="R260" s="181"/>
      <c r="S260" s="181"/>
      <c r="T260" s="182"/>
      <c r="AT260" s="177" t="s">
        <v>150</v>
      </c>
      <c r="AU260" s="177" t="s">
        <v>88</v>
      </c>
      <c r="AV260" s="13" t="s">
        <v>86</v>
      </c>
      <c r="AW260" s="13" t="s">
        <v>34</v>
      </c>
      <c r="AX260" s="13" t="s">
        <v>78</v>
      </c>
      <c r="AY260" s="177" t="s">
        <v>142</v>
      </c>
    </row>
    <row r="261" spans="1:65" s="14" customFormat="1" ht="11.25">
      <c r="B261" s="183"/>
      <c r="D261" s="176" t="s">
        <v>150</v>
      </c>
      <c r="E261" s="184" t="s">
        <v>1</v>
      </c>
      <c r="F261" s="185" t="s">
        <v>276</v>
      </c>
      <c r="H261" s="186">
        <v>254.32</v>
      </c>
      <c r="I261" s="187"/>
      <c r="L261" s="183"/>
      <c r="M261" s="188"/>
      <c r="N261" s="189"/>
      <c r="O261" s="189"/>
      <c r="P261" s="189"/>
      <c r="Q261" s="189"/>
      <c r="R261" s="189"/>
      <c r="S261" s="189"/>
      <c r="T261" s="190"/>
      <c r="AT261" s="184" t="s">
        <v>150</v>
      </c>
      <c r="AU261" s="184" t="s">
        <v>88</v>
      </c>
      <c r="AV261" s="14" t="s">
        <v>88</v>
      </c>
      <c r="AW261" s="14" t="s">
        <v>34</v>
      </c>
      <c r="AX261" s="14" t="s">
        <v>78</v>
      </c>
      <c r="AY261" s="184" t="s">
        <v>142</v>
      </c>
    </row>
    <row r="262" spans="1:65" s="14" customFormat="1" ht="11.25">
      <c r="B262" s="183"/>
      <c r="D262" s="176" t="s">
        <v>150</v>
      </c>
      <c r="E262" s="184" t="s">
        <v>1</v>
      </c>
      <c r="F262" s="185" t="s">
        <v>277</v>
      </c>
      <c r="H262" s="186">
        <v>133</v>
      </c>
      <c r="I262" s="187"/>
      <c r="L262" s="183"/>
      <c r="M262" s="188"/>
      <c r="N262" s="189"/>
      <c r="O262" s="189"/>
      <c r="P262" s="189"/>
      <c r="Q262" s="189"/>
      <c r="R262" s="189"/>
      <c r="S262" s="189"/>
      <c r="T262" s="190"/>
      <c r="AT262" s="184" t="s">
        <v>150</v>
      </c>
      <c r="AU262" s="184" t="s">
        <v>88</v>
      </c>
      <c r="AV262" s="14" t="s">
        <v>88</v>
      </c>
      <c r="AW262" s="14" t="s">
        <v>34</v>
      </c>
      <c r="AX262" s="14" t="s">
        <v>78</v>
      </c>
      <c r="AY262" s="184" t="s">
        <v>142</v>
      </c>
    </row>
    <row r="263" spans="1:65" s="15" customFormat="1" ht="11.25">
      <c r="B263" s="191"/>
      <c r="D263" s="176" t="s">
        <v>150</v>
      </c>
      <c r="E263" s="192" t="s">
        <v>1</v>
      </c>
      <c r="F263" s="193" t="s">
        <v>163</v>
      </c>
      <c r="H263" s="194">
        <v>1063.32</v>
      </c>
      <c r="I263" s="195"/>
      <c r="L263" s="191"/>
      <c r="M263" s="196"/>
      <c r="N263" s="197"/>
      <c r="O263" s="197"/>
      <c r="P263" s="197"/>
      <c r="Q263" s="197"/>
      <c r="R263" s="197"/>
      <c r="S263" s="197"/>
      <c r="T263" s="198"/>
      <c r="AT263" s="192" t="s">
        <v>150</v>
      </c>
      <c r="AU263" s="192" t="s">
        <v>88</v>
      </c>
      <c r="AV263" s="15" t="s">
        <v>148</v>
      </c>
      <c r="AW263" s="15" t="s">
        <v>34</v>
      </c>
      <c r="AX263" s="15" t="s">
        <v>86</v>
      </c>
      <c r="AY263" s="192" t="s">
        <v>142</v>
      </c>
    </row>
    <row r="264" spans="1:65" s="2" customFormat="1" ht="33" customHeight="1">
      <c r="A264" s="33"/>
      <c r="B264" s="161"/>
      <c r="C264" s="162" t="s">
        <v>278</v>
      </c>
      <c r="D264" s="162" t="s">
        <v>144</v>
      </c>
      <c r="E264" s="163" t="s">
        <v>279</v>
      </c>
      <c r="F264" s="164" t="s">
        <v>280</v>
      </c>
      <c r="G264" s="165" t="s">
        <v>272</v>
      </c>
      <c r="H264" s="166">
        <v>4</v>
      </c>
      <c r="I264" s="167"/>
      <c r="J264" s="168">
        <f>ROUND(I264*H264,2)</f>
        <v>0</v>
      </c>
      <c r="K264" s="164" t="s">
        <v>1046</v>
      </c>
      <c r="L264" s="34"/>
      <c r="M264" s="169" t="s">
        <v>1</v>
      </c>
      <c r="N264" s="170" t="s">
        <v>43</v>
      </c>
      <c r="O264" s="59"/>
      <c r="P264" s="171">
        <f>O264*H264</f>
        <v>0</v>
      </c>
      <c r="Q264" s="171">
        <v>0.14463999999999999</v>
      </c>
      <c r="R264" s="171">
        <f>Q264*H264</f>
        <v>0.57855999999999996</v>
      </c>
      <c r="S264" s="171">
        <v>0</v>
      </c>
      <c r="T264" s="17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73" t="s">
        <v>148</v>
      </c>
      <c r="AT264" s="173" t="s">
        <v>144</v>
      </c>
      <c r="AU264" s="173" t="s">
        <v>88</v>
      </c>
      <c r="AY264" s="18" t="s">
        <v>142</v>
      </c>
      <c r="BE264" s="174">
        <f>IF(N264="základní",J264,0)</f>
        <v>0</v>
      </c>
      <c r="BF264" s="174">
        <f>IF(N264="snížená",J264,0)</f>
        <v>0</v>
      </c>
      <c r="BG264" s="174">
        <f>IF(N264="zákl. přenesená",J264,0)</f>
        <v>0</v>
      </c>
      <c r="BH264" s="174">
        <f>IF(N264="sníž. přenesená",J264,0)</f>
        <v>0</v>
      </c>
      <c r="BI264" s="174">
        <f>IF(N264="nulová",J264,0)</f>
        <v>0</v>
      </c>
      <c r="BJ264" s="18" t="s">
        <v>86</v>
      </c>
      <c r="BK264" s="174">
        <f>ROUND(I264*H264,2)</f>
        <v>0</v>
      </c>
      <c r="BL264" s="18" t="s">
        <v>148</v>
      </c>
      <c r="BM264" s="173" t="s">
        <v>281</v>
      </c>
    </row>
    <row r="265" spans="1:65" s="14" customFormat="1" ht="11.25">
      <c r="B265" s="183"/>
      <c r="D265" s="176" t="s">
        <v>150</v>
      </c>
      <c r="E265" s="184" t="s">
        <v>1</v>
      </c>
      <c r="F265" s="185" t="s">
        <v>282</v>
      </c>
      <c r="H265" s="186">
        <v>4</v>
      </c>
      <c r="I265" s="187"/>
      <c r="L265" s="183"/>
      <c r="M265" s="188"/>
      <c r="N265" s="189"/>
      <c r="O265" s="189"/>
      <c r="P265" s="189"/>
      <c r="Q265" s="189"/>
      <c r="R265" s="189"/>
      <c r="S265" s="189"/>
      <c r="T265" s="190"/>
      <c r="AT265" s="184" t="s">
        <v>150</v>
      </c>
      <c r="AU265" s="184" t="s">
        <v>88</v>
      </c>
      <c r="AV265" s="14" t="s">
        <v>88</v>
      </c>
      <c r="AW265" s="14" t="s">
        <v>34</v>
      </c>
      <c r="AX265" s="14" t="s">
        <v>86</v>
      </c>
      <c r="AY265" s="184" t="s">
        <v>142</v>
      </c>
    </row>
    <row r="266" spans="1:65" s="2" customFormat="1" ht="21.75" customHeight="1">
      <c r="A266" s="33"/>
      <c r="B266" s="161"/>
      <c r="C266" s="162" t="s">
        <v>283</v>
      </c>
      <c r="D266" s="162" t="s">
        <v>144</v>
      </c>
      <c r="E266" s="163" t="s">
        <v>284</v>
      </c>
      <c r="F266" s="164" t="s">
        <v>285</v>
      </c>
      <c r="G266" s="165" t="s">
        <v>185</v>
      </c>
      <c r="H266" s="166">
        <v>6.8</v>
      </c>
      <c r="I266" s="167"/>
      <c r="J266" s="168">
        <f>ROUND(I266*H266,2)</f>
        <v>0</v>
      </c>
      <c r="K266" s="164" t="s">
        <v>1046</v>
      </c>
      <c r="L266" s="34"/>
      <c r="M266" s="169" t="s">
        <v>1</v>
      </c>
      <c r="N266" s="170" t="s">
        <v>43</v>
      </c>
      <c r="O266" s="59"/>
      <c r="P266" s="171">
        <f>O266*H266</f>
        <v>0</v>
      </c>
      <c r="Q266" s="171">
        <v>2.16</v>
      </c>
      <c r="R266" s="171">
        <f>Q266*H266</f>
        <v>14.688000000000001</v>
      </c>
      <c r="S266" s="171">
        <v>0</v>
      </c>
      <c r="T266" s="17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73" t="s">
        <v>148</v>
      </c>
      <c r="AT266" s="173" t="s">
        <v>144</v>
      </c>
      <c r="AU266" s="173" t="s">
        <v>88</v>
      </c>
      <c r="AY266" s="18" t="s">
        <v>142</v>
      </c>
      <c r="BE266" s="174">
        <f>IF(N266="základní",J266,0)</f>
        <v>0</v>
      </c>
      <c r="BF266" s="174">
        <f>IF(N266="snížená",J266,0)</f>
        <v>0</v>
      </c>
      <c r="BG266" s="174">
        <f>IF(N266="zákl. přenesená",J266,0)</f>
        <v>0</v>
      </c>
      <c r="BH266" s="174">
        <f>IF(N266="sníž. přenesená",J266,0)</f>
        <v>0</v>
      </c>
      <c r="BI266" s="174">
        <f>IF(N266="nulová",J266,0)</f>
        <v>0</v>
      </c>
      <c r="BJ266" s="18" t="s">
        <v>86</v>
      </c>
      <c r="BK266" s="174">
        <f>ROUND(I266*H266,2)</f>
        <v>0</v>
      </c>
      <c r="BL266" s="18" t="s">
        <v>148</v>
      </c>
      <c r="BM266" s="173" t="s">
        <v>286</v>
      </c>
    </row>
    <row r="267" spans="1:65" s="13" customFormat="1" ht="11.25">
      <c r="B267" s="175"/>
      <c r="D267" s="176" t="s">
        <v>150</v>
      </c>
      <c r="E267" s="177" t="s">
        <v>1</v>
      </c>
      <c r="F267" s="178" t="s">
        <v>287</v>
      </c>
      <c r="H267" s="177" t="s">
        <v>1</v>
      </c>
      <c r="I267" s="179"/>
      <c r="L267" s="175"/>
      <c r="M267" s="180"/>
      <c r="N267" s="181"/>
      <c r="O267" s="181"/>
      <c r="P267" s="181"/>
      <c r="Q267" s="181"/>
      <c r="R267" s="181"/>
      <c r="S267" s="181"/>
      <c r="T267" s="182"/>
      <c r="AT267" s="177" t="s">
        <v>150</v>
      </c>
      <c r="AU267" s="177" t="s">
        <v>88</v>
      </c>
      <c r="AV267" s="13" t="s">
        <v>86</v>
      </c>
      <c r="AW267" s="13" t="s">
        <v>34</v>
      </c>
      <c r="AX267" s="13" t="s">
        <v>78</v>
      </c>
      <c r="AY267" s="177" t="s">
        <v>142</v>
      </c>
    </row>
    <row r="268" spans="1:65" s="14" customFormat="1" ht="11.25">
      <c r="B268" s="183"/>
      <c r="D268" s="176" t="s">
        <v>150</v>
      </c>
      <c r="E268" s="184" t="s">
        <v>1</v>
      </c>
      <c r="F268" s="185" t="s">
        <v>188</v>
      </c>
      <c r="H268" s="186">
        <v>6.8</v>
      </c>
      <c r="I268" s="187"/>
      <c r="L268" s="183"/>
      <c r="M268" s="188"/>
      <c r="N268" s="189"/>
      <c r="O268" s="189"/>
      <c r="P268" s="189"/>
      <c r="Q268" s="189"/>
      <c r="R268" s="189"/>
      <c r="S268" s="189"/>
      <c r="T268" s="190"/>
      <c r="AT268" s="184" t="s">
        <v>150</v>
      </c>
      <c r="AU268" s="184" t="s">
        <v>88</v>
      </c>
      <c r="AV268" s="14" t="s">
        <v>88</v>
      </c>
      <c r="AW268" s="14" t="s">
        <v>34</v>
      </c>
      <c r="AX268" s="14" t="s">
        <v>78</v>
      </c>
      <c r="AY268" s="184" t="s">
        <v>142</v>
      </c>
    </row>
    <row r="269" spans="1:65" s="15" customFormat="1" ht="11.25">
      <c r="B269" s="191"/>
      <c r="D269" s="176" t="s">
        <v>150</v>
      </c>
      <c r="E269" s="192" t="s">
        <v>1</v>
      </c>
      <c r="F269" s="193" t="s">
        <v>163</v>
      </c>
      <c r="H269" s="194">
        <v>6.8</v>
      </c>
      <c r="I269" s="195"/>
      <c r="L269" s="191"/>
      <c r="M269" s="196"/>
      <c r="N269" s="197"/>
      <c r="O269" s="197"/>
      <c r="P269" s="197"/>
      <c r="Q269" s="197"/>
      <c r="R269" s="197"/>
      <c r="S269" s="197"/>
      <c r="T269" s="198"/>
      <c r="AT269" s="192" t="s">
        <v>150</v>
      </c>
      <c r="AU269" s="192" t="s">
        <v>88</v>
      </c>
      <c r="AV269" s="15" t="s">
        <v>148</v>
      </c>
      <c r="AW269" s="15" t="s">
        <v>34</v>
      </c>
      <c r="AX269" s="15" t="s">
        <v>86</v>
      </c>
      <c r="AY269" s="192" t="s">
        <v>142</v>
      </c>
    </row>
    <row r="270" spans="1:65" s="2" customFormat="1" ht="21.75" customHeight="1">
      <c r="A270" s="33"/>
      <c r="B270" s="161"/>
      <c r="C270" s="162" t="s">
        <v>7</v>
      </c>
      <c r="D270" s="162" t="s">
        <v>144</v>
      </c>
      <c r="E270" s="163" t="s">
        <v>288</v>
      </c>
      <c r="F270" s="164" t="s">
        <v>289</v>
      </c>
      <c r="G270" s="165" t="s">
        <v>185</v>
      </c>
      <c r="H270" s="166">
        <v>24.03</v>
      </c>
      <c r="I270" s="167"/>
      <c r="J270" s="168">
        <f>ROUND(I270*H270,2)</f>
        <v>0</v>
      </c>
      <c r="K270" s="164" t="s">
        <v>1046</v>
      </c>
      <c r="L270" s="34"/>
      <c r="M270" s="169" t="s">
        <v>1</v>
      </c>
      <c r="N270" s="170" t="s">
        <v>43</v>
      </c>
      <c r="O270" s="59"/>
      <c r="P270" s="171">
        <f>O270*H270</f>
        <v>0</v>
      </c>
      <c r="Q270" s="171">
        <v>2.16</v>
      </c>
      <c r="R270" s="171">
        <f>Q270*H270</f>
        <v>51.904800000000009</v>
      </c>
      <c r="S270" s="171">
        <v>0</v>
      </c>
      <c r="T270" s="17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73" t="s">
        <v>148</v>
      </c>
      <c r="AT270" s="173" t="s">
        <v>144</v>
      </c>
      <c r="AU270" s="173" t="s">
        <v>88</v>
      </c>
      <c r="AY270" s="18" t="s">
        <v>142</v>
      </c>
      <c r="BE270" s="174">
        <f>IF(N270="základní",J270,0)</f>
        <v>0</v>
      </c>
      <c r="BF270" s="174">
        <f>IF(N270="snížená",J270,0)</f>
        <v>0</v>
      </c>
      <c r="BG270" s="174">
        <f>IF(N270="zákl. přenesená",J270,0)</f>
        <v>0</v>
      </c>
      <c r="BH270" s="174">
        <f>IF(N270="sníž. přenesená",J270,0)</f>
        <v>0</v>
      </c>
      <c r="BI270" s="174">
        <f>IF(N270="nulová",J270,0)</f>
        <v>0</v>
      </c>
      <c r="BJ270" s="18" t="s">
        <v>86</v>
      </c>
      <c r="BK270" s="174">
        <f>ROUND(I270*H270,2)</f>
        <v>0</v>
      </c>
      <c r="BL270" s="18" t="s">
        <v>148</v>
      </c>
      <c r="BM270" s="173" t="s">
        <v>290</v>
      </c>
    </row>
    <row r="271" spans="1:65" s="13" customFormat="1" ht="11.25">
      <c r="B271" s="175"/>
      <c r="D271" s="176" t="s">
        <v>150</v>
      </c>
      <c r="E271" s="177" t="s">
        <v>1</v>
      </c>
      <c r="F271" s="178" t="s">
        <v>158</v>
      </c>
      <c r="H271" s="177" t="s">
        <v>1</v>
      </c>
      <c r="I271" s="179"/>
      <c r="L271" s="175"/>
      <c r="M271" s="180"/>
      <c r="N271" s="181"/>
      <c r="O271" s="181"/>
      <c r="P271" s="181"/>
      <c r="Q271" s="181"/>
      <c r="R271" s="181"/>
      <c r="S271" s="181"/>
      <c r="T271" s="182"/>
      <c r="AT271" s="177" t="s">
        <v>150</v>
      </c>
      <c r="AU271" s="177" t="s">
        <v>88</v>
      </c>
      <c r="AV271" s="13" t="s">
        <v>86</v>
      </c>
      <c r="AW271" s="13" t="s">
        <v>34</v>
      </c>
      <c r="AX271" s="13" t="s">
        <v>78</v>
      </c>
      <c r="AY271" s="177" t="s">
        <v>142</v>
      </c>
    </row>
    <row r="272" spans="1:65" s="14" customFormat="1" ht="11.25">
      <c r="B272" s="183"/>
      <c r="D272" s="176" t="s">
        <v>150</v>
      </c>
      <c r="E272" s="184" t="s">
        <v>1</v>
      </c>
      <c r="F272" s="185" t="s">
        <v>291</v>
      </c>
      <c r="H272" s="186">
        <v>23.46</v>
      </c>
      <c r="I272" s="187"/>
      <c r="L272" s="183"/>
      <c r="M272" s="188"/>
      <c r="N272" s="189"/>
      <c r="O272" s="189"/>
      <c r="P272" s="189"/>
      <c r="Q272" s="189"/>
      <c r="R272" s="189"/>
      <c r="S272" s="189"/>
      <c r="T272" s="190"/>
      <c r="AT272" s="184" t="s">
        <v>150</v>
      </c>
      <c r="AU272" s="184" t="s">
        <v>88</v>
      </c>
      <c r="AV272" s="14" t="s">
        <v>88</v>
      </c>
      <c r="AW272" s="14" t="s">
        <v>34</v>
      </c>
      <c r="AX272" s="14" t="s">
        <v>78</v>
      </c>
      <c r="AY272" s="184" t="s">
        <v>142</v>
      </c>
    </row>
    <row r="273" spans="1:65" s="14" customFormat="1" ht="11.25">
      <c r="B273" s="183"/>
      <c r="D273" s="176" t="s">
        <v>150</v>
      </c>
      <c r="E273" s="184" t="s">
        <v>1</v>
      </c>
      <c r="F273" s="185" t="s">
        <v>292</v>
      </c>
      <c r="H273" s="186">
        <v>0.56999999999999995</v>
      </c>
      <c r="I273" s="187"/>
      <c r="L273" s="183"/>
      <c r="M273" s="188"/>
      <c r="N273" s="189"/>
      <c r="O273" s="189"/>
      <c r="P273" s="189"/>
      <c r="Q273" s="189"/>
      <c r="R273" s="189"/>
      <c r="S273" s="189"/>
      <c r="T273" s="190"/>
      <c r="AT273" s="184" t="s">
        <v>150</v>
      </c>
      <c r="AU273" s="184" t="s">
        <v>88</v>
      </c>
      <c r="AV273" s="14" t="s">
        <v>88</v>
      </c>
      <c r="AW273" s="14" t="s">
        <v>34</v>
      </c>
      <c r="AX273" s="14" t="s">
        <v>78</v>
      </c>
      <c r="AY273" s="184" t="s">
        <v>142</v>
      </c>
    </row>
    <row r="274" spans="1:65" s="15" customFormat="1" ht="11.25">
      <c r="B274" s="191"/>
      <c r="D274" s="176" t="s">
        <v>150</v>
      </c>
      <c r="E274" s="192" t="s">
        <v>1</v>
      </c>
      <c r="F274" s="193" t="s">
        <v>163</v>
      </c>
      <c r="H274" s="194">
        <v>24.03</v>
      </c>
      <c r="I274" s="195"/>
      <c r="L274" s="191"/>
      <c r="M274" s="196"/>
      <c r="N274" s="197"/>
      <c r="O274" s="197"/>
      <c r="P274" s="197"/>
      <c r="Q274" s="197"/>
      <c r="R274" s="197"/>
      <c r="S274" s="197"/>
      <c r="T274" s="198"/>
      <c r="AT274" s="192" t="s">
        <v>150</v>
      </c>
      <c r="AU274" s="192" t="s">
        <v>88</v>
      </c>
      <c r="AV274" s="15" t="s">
        <v>148</v>
      </c>
      <c r="AW274" s="15" t="s">
        <v>34</v>
      </c>
      <c r="AX274" s="15" t="s">
        <v>86</v>
      </c>
      <c r="AY274" s="192" t="s">
        <v>142</v>
      </c>
    </row>
    <row r="275" spans="1:65" s="2" customFormat="1" ht="21.75" customHeight="1">
      <c r="A275" s="33"/>
      <c r="B275" s="161"/>
      <c r="C275" s="162" t="s">
        <v>293</v>
      </c>
      <c r="D275" s="162" t="s">
        <v>144</v>
      </c>
      <c r="E275" s="163" t="s">
        <v>294</v>
      </c>
      <c r="F275" s="164" t="s">
        <v>295</v>
      </c>
      <c r="G275" s="165" t="s">
        <v>185</v>
      </c>
      <c r="H275" s="166">
        <v>0.4</v>
      </c>
      <c r="I275" s="167"/>
      <c r="J275" s="168">
        <f>ROUND(I275*H275,2)</f>
        <v>0</v>
      </c>
      <c r="K275" s="164" t="s">
        <v>1046</v>
      </c>
      <c r="L275" s="34"/>
      <c r="M275" s="169" t="s">
        <v>1</v>
      </c>
      <c r="N275" s="170" t="s">
        <v>43</v>
      </c>
      <c r="O275" s="59"/>
      <c r="P275" s="171">
        <f>O275*H275</f>
        <v>0</v>
      </c>
      <c r="Q275" s="171">
        <v>1.98</v>
      </c>
      <c r="R275" s="171">
        <f>Q275*H275</f>
        <v>0.79200000000000004</v>
      </c>
      <c r="S275" s="171">
        <v>0</v>
      </c>
      <c r="T275" s="17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73" t="s">
        <v>148</v>
      </c>
      <c r="AT275" s="173" t="s">
        <v>144</v>
      </c>
      <c r="AU275" s="173" t="s">
        <v>88</v>
      </c>
      <c r="AY275" s="18" t="s">
        <v>142</v>
      </c>
      <c r="BE275" s="174">
        <f>IF(N275="základní",J275,0)</f>
        <v>0</v>
      </c>
      <c r="BF275" s="174">
        <f>IF(N275="snížená",J275,0)</f>
        <v>0</v>
      </c>
      <c r="BG275" s="174">
        <f>IF(N275="zákl. přenesená",J275,0)</f>
        <v>0</v>
      </c>
      <c r="BH275" s="174">
        <f>IF(N275="sníž. přenesená",J275,0)</f>
        <v>0</v>
      </c>
      <c r="BI275" s="174">
        <f>IF(N275="nulová",J275,0)</f>
        <v>0</v>
      </c>
      <c r="BJ275" s="18" t="s">
        <v>86</v>
      </c>
      <c r="BK275" s="174">
        <f>ROUND(I275*H275,2)</f>
        <v>0</v>
      </c>
      <c r="BL275" s="18" t="s">
        <v>148</v>
      </c>
      <c r="BM275" s="173" t="s">
        <v>296</v>
      </c>
    </row>
    <row r="276" spans="1:65" s="14" customFormat="1" ht="11.25">
      <c r="B276" s="183"/>
      <c r="D276" s="176" t="s">
        <v>150</v>
      </c>
      <c r="E276" s="184" t="s">
        <v>1</v>
      </c>
      <c r="F276" s="185" t="s">
        <v>297</v>
      </c>
      <c r="H276" s="186">
        <v>0.4</v>
      </c>
      <c r="I276" s="187"/>
      <c r="L276" s="183"/>
      <c r="M276" s="188"/>
      <c r="N276" s="189"/>
      <c r="O276" s="189"/>
      <c r="P276" s="189"/>
      <c r="Q276" s="189"/>
      <c r="R276" s="189"/>
      <c r="S276" s="189"/>
      <c r="T276" s="190"/>
      <c r="AT276" s="184" t="s">
        <v>150</v>
      </c>
      <c r="AU276" s="184" t="s">
        <v>88</v>
      </c>
      <c r="AV276" s="14" t="s">
        <v>88</v>
      </c>
      <c r="AW276" s="14" t="s">
        <v>34</v>
      </c>
      <c r="AX276" s="14" t="s">
        <v>86</v>
      </c>
      <c r="AY276" s="184" t="s">
        <v>142</v>
      </c>
    </row>
    <row r="277" spans="1:65" s="2" customFormat="1" ht="21.75" customHeight="1">
      <c r="A277" s="33"/>
      <c r="B277" s="161"/>
      <c r="C277" s="162" t="s">
        <v>298</v>
      </c>
      <c r="D277" s="162" t="s">
        <v>144</v>
      </c>
      <c r="E277" s="163" t="s">
        <v>299</v>
      </c>
      <c r="F277" s="164" t="s">
        <v>300</v>
      </c>
      <c r="G277" s="165" t="s">
        <v>185</v>
      </c>
      <c r="H277" s="166">
        <v>7.4</v>
      </c>
      <c r="I277" s="167"/>
      <c r="J277" s="168">
        <f>ROUND(I277*H277,2)</f>
        <v>0</v>
      </c>
      <c r="K277" s="164" t="s">
        <v>1046</v>
      </c>
      <c r="L277" s="34"/>
      <c r="M277" s="169" t="s">
        <v>1</v>
      </c>
      <c r="N277" s="170" t="s">
        <v>43</v>
      </c>
      <c r="O277" s="59"/>
      <c r="P277" s="171">
        <f>O277*H277</f>
        <v>0</v>
      </c>
      <c r="Q277" s="171">
        <v>1.98</v>
      </c>
      <c r="R277" s="171">
        <f>Q277*H277</f>
        <v>14.652000000000001</v>
      </c>
      <c r="S277" s="171">
        <v>0</v>
      </c>
      <c r="T277" s="17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73" t="s">
        <v>148</v>
      </c>
      <c r="AT277" s="173" t="s">
        <v>144</v>
      </c>
      <c r="AU277" s="173" t="s">
        <v>88</v>
      </c>
      <c r="AY277" s="18" t="s">
        <v>142</v>
      </c>
      <c r="BE277" s="174">
        <f>IF(N277="základní",J277,0)</f>
        <v>0</v>
      </c>
      <c r="BF277" s="174">
        <f>IF(N277="snížená",J277,0)</f>
        <v>0</v>
      </c>
      <c r="BG277" s="174">
        <f>IF(N277="zákl. přenesená",J277,0)</f>
        <v>0</v>
      </c>
      <c r="BH277" s="174">
        <f>IF(N277="sníž. přenesená",J277,0)</f>
        <v>0</v>
      </c>
      <c r="BI277" s="174">
        <f>IF(N277="nulová",J277,0)</f>
        <v>0</v>
      </c>
      <c r="BJ277" s="18" t="s">
        <v>86</v>
      </c>
      <c r="BK277" s="174">
        <f>ROUND(I277*H277,2)</f>
        <v>0</v>
      </c>
      <c r="BL277" s="18" t="s">
        <v>148</v>
      </c>
      <c r="BM277" s="173" t="s">
        <v>301</v>
      </c>
    </row>
    <row r="278" spans="1:65" s="13" customFormat="1" ht="11.25">
      <c r="B278" s="175"/>
      <c r="D278" s="176" t="s">
        <v>150</v>
      </c>
      <c r="E278" s="177" t="s">
        <v>1</v>
      </c>
      <c r="F278" s="178" t="s">
        <v>302</v>
      </c>
      <c r="H278" s="177" t="s">
        <v>1</v>
      </c>
      <c r="I278" s="179"/>
      <c r="L278" s="175"/>
      <c r="M278" s="180"/>
      <c r="N278" s="181"/>
      <c r="O278" s="181"/>
      <c r="P278" s="181"/>
      <c r="Q278" s="181"/>
      <c r="R278" s="181"/>
      <c r="S278" s="181"/>
      <c r="T278" s="182"/>
      <c r="AT278" s="177" t="s">
        <v>150</v>
      </c>
      <c r="AU278" s="177" t="s">
        <v>88</v>
      </c>
      <c r="AV278" s="13" t="s">
        <v>86</v>
      </c>
      <c r="AW278" s="13" t="s">
        <v>34</v>
      </c>
      <c r="AX278" s="13" t="s">
        <v>78</v>
      </c>
      <c r="AY278" s="177" t="s">
        <v>142</v>
      </c>
    </row>
    <row r="279" spans="1:65" s="13" customFormat="1" ht="11.25">
      <c r="B279" s="175"/>
      <c r="D279" s="176" t="s">
        <v>150</v>
      </c>
      <c r="E279" s="177" t="s">
        <v>1</v>
      </c>
      <c r="F279" s="178" t="s">
        <v>303</v>
      </c>
      <c r="H279" s="177" t="s">
        <v>1</v>
      </c>
      <c r="I279" s="179"/>
      <c r="L279" s="175"/>
      <c r="M279" s="180"/>
      <c r="N279" s="181"/>
      <c r="O279" s="181"/>
      <c r="P279" s="181"/>
      <c r="Q279" s="181"/>
      <c r="R279" s="181"/>
      <c r="S279" s="181"/>
      <c r="T279" s="182"/>
      <c r="AT279" s="177" t="s">
        <v>150</v>
      </c>
      <c r="AU279" s="177" t="s">
        <v>88</v>
      </c>
      <c r="AV279" s="13" t="s">
        <v>86</v>
      </c>
      <c r="AW279" s="13" t="s">
        <v>34</v>
      </c>
      <c r="AX279" s="13" t="s">
        <v>78</v>
      </c>
      <c r="AY279" s="177" t="s">
        <v>142</v>
      </c>
    </row>
    <row r="280" spans="1:65" s="13" customFormat="1" ht="11.25">
      <c r="B280" s="175"/>
      <c r="D280" s="176" t="s">
        <v>150</v>
      </c>
      <c r="E280" s="177" t="s">
        <v>1</v>
      </c>
      <c r="F280" s="178" t="s">
        <v>304</v>
      </c>
      <c r="H280" s="177" t="s">
        <v>1</v>
      </c>
      <c r="I280" s="179"/>
      <c r="L280" s="175"/>
      <c r="M280" s="180"/>
      <c r="N280" s="181"/>
      <c r="O280" s="181"/>
      <c r="P280" s="181"/>
      <c r="Q280" s="181"/>
      <c r="R280" s="181"/>
      <c r="S280" s="181"/>
      <c r="T280" s="182"/>
      <c r="AT280" s="177" t="s">
        <v>150</v>
      </c>
      <c r="AU280" s="177" t="s">
        <v>88</v>
      </c>
      <c r="AV280" s="13" t="s">
        <v>86</v>
      </c>
      <c r="AW280" s="13" t="s">
        <v>34</v>
      </c>
      <c r="AX280" s="13" t="s">
        <v>78</v>
      </c>
      <c r="AY280" s="177" t="s">
        <v>142</v>
      </c>
    </row>
    <row r="281" spans="1:65" s="14" customFormat="1" ht="11.25">
      <c r="B281" s="183"/>
      <c r="D281" s="176" t="s">
        <v>150</v>
      </c>
      <c r="E281" s="184" t="s">
        <v>1</v>
      </c>
      <c r="F281" s="185" t="s">
        <v>305</v>
      </c>
      <c r="H281" s="186">
        <v>2</v>
      </c>
      <c r="I281" s="187"/>
      <c r="L281" s="183"/>
      <c r="M281" s="188"/>
      <c r="N281" s="189"/>
      <c r="O281" s="189"/>
      <c r="P281" s="189"/>
      <c r="Q281" s="189"/>
      <c r="R281" s="189"/>
      <c r="S281" s="189"/>
      <c r="T281" s="190"/>
      <c r="AT281" s="184" t="s">
        <v>150</v>
      </c>
      <c r="AU281" s="184" t="s">
        <v>88</v>
      </c>
      <c r="AV281" s="14" t="s">
        <v>88</v>
      </c>
      <c r="AW281" s="14" t="s">
        <v>34</v>
      </c>
      <c r="AX281" s="14" t="s">
        <v>78</v>
      </c>
      <c r="AY281" s="184" t="s">
        <v>142</v>
      </c>
    </row>
    <row r="282" spans="1:65" s="14" customFormat="1" ht="11.25">
      <c r="B282" s="183"/>
      <c r="D282" s="176" t="s">
        <v>150</v>
      </c>
      <c r="E282" s="184" t="s">
        <v>1</v>
      </c>
      <c r="F282" s="185" t="s">
        <v>306</v>
      </c>
      <c r="H282" s="186">
        <v>9.9000000000000005E-2</v>
      </c>
      <c r="I282" s="187"/>
      <c r="L282" s="183"/>
      <c r="M282" s="188"/>
      <c r="N282" s="189"/>
      <c r="O282" s="189"/>
      <c r="P282" s="189"/>
      <c r="Q282" s="189"/>
      <c r="R282" s="189"/>
      <c r="S282" s="189"/>
      <c r="T282" s="190"/>
      <c r="AT282" s="184" t="s">
        <v>150</v>
      </c>
      <c r="AU282" s="184" t="s">
        <v>88</v>
      </c>
      <c r="AV282" s="14" t="s">
        <v>88</v>
      </c>
      <c r="AW282" s="14" t="s">
        <v>34</v>
      </c>
      <c r="AX282" s="14" t="s">
        <v>78</v>
      </c>
      <c r="AY282" s="184" t="s">
        <v>142</v>
      </c>
    </row>
    <row r="283" spans="1:65" s="13" customFormat="1" ht="11.25">
      <c r="B283" s="175"/>
      <c r="D283" s="176" t="s">
        <v>150</v>
      </c>
      <c r="E283" s="177" t="s">
        <v>1</v>
      </c>
      <c r="F283" s="178" t="s">
        <v>307</v>
      </c>
      <c r="H283" s="177" t="s">
        <v>1</v>
      </c>
      <c r="I283" s="179"/>
      <c r="L283" s="175"/>
      <c r="M283" s="180"/>
      <c r="N283" s="181"/>
      <c r="O283" s="181"/>
      <c r="P283" s="181"/>
      <c r="Q283" s="181"/>
      <c r="R283" s="181"/>
      <c r="S283" s="181"/>
      <c r="T283" s="182"/>
      <c r="AT283" s="177" t="s">
        <v>150</v>
      </c>
      <c r="AU283" s="177" t="s">
        <v>88</v>
      </c>
      <c r="AV283" s="13" t="s">
        <v>86</v>
      </c>
      <c r="AW283" s="13" t="s">
        <v>34</v>
      </c>
      <c r="AX283" s="13" t="s">
        <v>78</v>
      </c>
      <c r="AY283" s="177" t="s">
        <v>142</v>
      </c>
    </row>
    <row r="284" spans="1:65" s="13" customFormat="1" ht="11.25">
      <c r="B284" s="175"/>
      <c r="D284" s="176" t="s">
        <v>150</v>
      </c>
      <c r="E284" s="177" t="s">
        <v>1</v>
      </c>
      <c r="F284" s="178" t="s">
        <v>158</v>
      </c>
      <c r="H284" s="177" t="s">
        <v>1</v>
      </c>
      <c r="I284" s="179"/>
      <c r="L284" s="175"/>
      <c r="M284" s="180"/>
      <c r="N284" s="181"/>
      <c r="O284" s="181"/>
      <c r="P284" s="181"/>
      <c r="Q284" s="181"/>
      <c r="R284" s="181"/>
      <c r="S284" s="181"/>
      <c r="T284" s="182"/>
      <c r="AT284" s="177" t="s">
        <v>150</v>
      </c>
      <c r="AU284" s="177" t="s">
        <v>88</v>
      </c>
      <c r="AV284" s="13" t="s">
        <v>86</v>
      </c>
      <c r="AW284" s="13" t="s">
        <v>34</v>
      </c>
      <c r="AX284" s="13" t="s">
        <v>78</v>
      </c>
      <c r="AY284" s="177" t="s">
        <v>142</v>
      </c>
    </row>
    <row r="285" spans="1:65" s="14" customFormat="1" ht="11.25">
      <c r="B285" s="183"/>
      <c r="D285" s="176" t="s">
        <v>150</v>
      </c>
      <c r="E285" s="184" t="s">
        <v>1</v>
      </c>
      <c r="F285" s="185" t="s">
        <v>308</v>
      </c>
      <c r="H285" s="186">
        <v>5.0999999999999996</v>
      </c>
      <c r="I285" s="187"/>
      <c r="L285" s="183"/>
      <c r="M285" s="188"/>
      <c r="N285" s="189"/>
      <c r="O285" s="189"/>
      <c r="P285" s="189"/>
      <c r="Q285" s="189"/>
      <c r="R285" s="189"/>
      <c r="S285" s="189"/>
      <c r="T285" s="190"/>
      <c r="AT285" s="184" t="s">
        <v>150</v>
      </c>
      <c r="AU285" s="184" t="s">
        <v>88</v>
      </c>
      <c r="AV285" s="14" t="s">
        <v>88</v>
      </c>
      <c r="AW285" s="14" t="s">
        <v>34</v>
      </c>
      <c r="AX285" s="14" t="s">
        <v>78</v>
      </c>
      <c r="AY285" s="184" t="s">
        <v>142</v>
      </c>
    </row>
    <row r="286" spans="1:65" s="14" customFormat="1" ht="11.25">
      <c r="B286" s="183"/>
      <c r="D286" s="176" t="s">
        <v>150</v>
      </c>
      <c r="E286" s="184" t="s">
        <v>1</v>
      </c>
      <c r="F286" s="185" t="s">
        <v>309</v>
      </c>
      <c r="H286" s="186">
        <v>0.19</v>
      </c>
      <c r="I286" s="187"/>
      <c r="L286" s="183"/>
      <c r="M286" s="188"/>
      <c r="N286" s="189"/>
      <c r="O286" s="189"/>
      <c r="P286" s="189"/>
      <c r="Q286" s="189"/>
      <c r="R286" s="189"/>
      <c r="S286" s="189"/>
      <c r="T286" s="190"/>
      <c r="AT286" s="184" t="s">
        <v>150</v>
      </c>
      <c r="AU286" s="184" t="s">
        <v>88</v>
      </c>
      <c r="AV286" s="14" t="s">
        <v>88</v>
      </c>
      <c r="AW286" s="14" t="s">
        <v>34</v>
      </c>
      <c r="AX286" s="14" t="s">
        <v>78</v>
      </c>
      <c r="AY286" s="184" t="s">
        <v>142</v>
      </c>
    </row>
    <row r="287" spans="1:65" s="13" customFormat="1" ht="11.25">
      <c r="B287" s="175"/>
      <c r="D287" s="176" t="s">
        <v>150</v>
      </c>
      <c r="E287" s="177" t="s">
        <v>1</v>
      </c>
      <c r="F287" s="178" t="s">
        <v>310</v>
      </c>
      <c r="H287" s="177" t="s">
        <v>1</v>
      </c>
      <c r="I287" s="179"/>
      <c r="L287" s="175"/>
      <c r="M287" s="180"/>
      <c r="N287" s="181"/>
      <c r="O287" s="181"/>
      <c r="P287" s="181"/>
      <c r="Q287" s="181"/>
      <c r="R287" s="181"/>
      <c r="S287" s="181"/>
      <c r="T287" s="182"/>
      <c r="AT287" s="177" t="s">
        <v>150</v>
      </c>
      <c r="AU287" s="177" t="s">
        <v>88</v>
      </c>
      <c r="AV287" s="13" t="s">
        <v>86</v>
      </c>
      <c r="AW287" s="13" t="s">
        <v>34</v>
      </c>
      <c r="AX287" s="13" t="s">
        <v>78</v>
      </c>
      <c r="AY287" s="177" t="s">
        <v>142</v>
      </c>
    </row>
    <row r="288" spans="1:65" s="14" customFormat="1" ht="11.25">
      <c r="B288" s="183"/>
      <c r="D288" s="176" t="s">
        <v>150</v>
      </c>
      <c r="E288" s="184" t="s">
        <v>1</v>
      </c>
      <c r="F288" s="185" t="s">
        <v>311</v>
      </c>
      <c r="H288" s="186">
        <v>1.0999999999999999E-2</v>
      </c>
      <c r="I288" s="187"/>
      <c r="L288" s="183"/>
      <c r="M288" s="188"/>
      <c r="N288" s="189"/>
      <c r="O288" s="189"/>
      <c r="P288" s="189"/>
      <c r="Q288" s="189"/>
      <c r="R288" s="189"/>
      <c r="S288" s="189"/>
      <c r="T288" s="190"/>
      <c r="AT288" s="184" t="s">
        <v>150</v>
      </c>
      <c r="AU288" s="184" t="s">
        <v>88</v>
      </c>
      <c r="AV288" s="14" t="s">
        <v>88</v>
      </c>
      <c r="AW288" s="14" t="s">
        <v>34</v>
      </c>
      <c r="AX288" s="14" t="s">
        <v>78</v>
      </c>
      <c r="AY288" s="184" t="s">
        <v>142</v>
      </c>
    </row>
    <row r="289" spans="1:65" s="15" customFormat="1" ht="11.25">
      <c r="B289" s="191"/>
      <c r="D289" s="176" t="s">
        <v>150</v>
      </c>
      <c r="E289" s="192" t="s">
        <v>1</v>
      </c>
      <c r="F289" s="193" t="s">
        <v>163</v>
      </c>
      <c r="H289" s="194">
        <v>7.4</v>
      </c>
      <c r="I289" s="195"/>
      <c r="L289" s="191"/>
      <c r="M289" s="196"/>
      <c r="N289" s="197"/>
      <c r="O289" s="197"/>
      <c r="P289" s="197"/>
      <c r="Q289" s="197"/>
      <c r="R289" s="197"/>
      <c r="S289" s="197"/>
      <c r="T289" s="198"/>
      <c r="AT289" s="192" t="s">
        <v>150</v>
      </c>
      <c r="AU289" s="192" t="s">
        <v>88</v>
      </c>
      <c r="AV289" s="15" t="s">
        <v>148</v>
      </c>
      <c r="AW289" s="15" t="s">
        <v>34</v>
      </c>
      <c r="AX289" s="15" t="s">
        <v>86</v>
      </c>
      <c r="AY289" s="192" t="s">
        <v>142</v>
      </c>
    </row>
    <row r="290" spans="1:65" s="2" customFormat="1" ht="16.5" customHeight="1">
      <c r="A290" s="33"/>
      <c r="B290" s="161"/>
      <c r="C290" s="162" t="s">
        <v>312</v>
      </c>
      <c r="D290" s="162" t="s">
        <v>144</v>
      </c>
      <c r="E290" s="163" t="s">
        <v>313</v>
      </c>
      <c r="F290" s="164" t="s">
        <v>314</v>
      </c>
      <c r="G290" s="165" t="s">
        <v>185</v>
      </c>
      <c r="H290" s="166">
        <v>0.55300000000000005</v>
      </c>
      <c r="I290" s="167"/>
      <c r="J290" s="168">
        <f>ROUND(I290*H290,2)</f>
        <v>0</v>
      </c>
      <c r="K290" s="164" t="s">
        <v>1046</v>
      </c>
      <c r="L290" s="34"/>
      <c r="M290" s="169" t="s">
        <v>1</v>
      </c>
      <c r="N290" s="170" t="s">
        <v>43</v>
      </c>
      <c r="O290" s="59"/>
      <c r="P290" s="171">
        <f>O290*H290</f>
        <v>0</v>
      </c>
      <c r="Q290" s="171">
        <v>2.45329</v>
      </c>
      <c r="R290" s="171">
        <f>Q290*H290</f>
        <v>1.3566693700000001</v>
      </c>
      <c r="S290" s="171">
        <v>0</v>
      </c>
      <c r="T290" s="17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73" t="s">
        <v>148</v>
      </c>
      <c r="AT290" s="173" t="s">
        <v>144</v>
      </c>
      <c r="AU290" s="173" t="s">
        <v>88</v>
      </c>
      <c r="AY290" s="18" t="s">
        <v>142</v>
      </c>
      <c r="BE290" s="174">
        <f>IF(N290="základní",J290,0)</f>
        <v>0</v>
      </c>
      <c r="BF290" s="174">
        <f>IF(N290="snížená",J290,0)</f>
        <v>0</v>
      </c>
      <c r="BG290" s="174">
        <f>IF(N290="zákl. přenesená",J290,0)</f>
        <v>0</v>
      </c>
      <c r="BH290" s="174">
        <f>IF(N290="sníž. přenesená",J290,0)</f>
        <v>0</v>
      </c>
      <c r="BI290" s="174">
        <f>IF(N290="nulová",J290,0)</f>
        <v>0</v>
      </c>
      <c r="BJ290" s="18" t="s">
        <v>86</v>
      </c>
      <c r="BK290" s="174">
        <f>ROUND(I290*H290,2)</f>
        <v>0</v>
      </c>
      <c r="BL290" s="18" t="s">
        <v>148</v>
      </c>
      <c r="BM290" s="173" t="s">
        <v>315</v>
      </c>
    </row>
    <row r="291" spans="1:65" s="13" customFormat="1" ht="11.25">
      <c r="B291" s="175"/>
      <c r="D291" s="176" t="s">
        <v>150</v>
      </c>
      <c r="E291" s="177" t="s">
        <v>1</v>
      </c>
      <c r="F291" s="178" t="s">
        <v>316</v>
      </c>
      <c r="H291" s="177" t="s">
        <v>1</v>
      </c>
      <c r="I291" s="179"/>
      <c r="L291" s="175"/>
      <c r="M291" s="180"/>
      <c r="N291" s="181"/>
      <c r="O291" s="181"/>
      <c r="P291" s="181"/>
      <c r="Q291" s="181"/>
      <c r="R291" s="181"/>
      <c r="S291" s="181"/>
      <c r="T291" s="182"/>
      <c r="AT291" s="177" t="s">
        <v>150</v>
      </c>
      <c r="AU291" s="177" t="s">
        <v>88</v>
      </c>
      <c r="AV291" s="13" t="s">
        <v>86</v>
      </c>
      <c r="AW291" s="13" t="s">
        <v>34</v>
      </c>
      <c r="AX291" s="13" t="s">
        <v>78</v>
      </c>
      <c r="AY291" s="177" t="s">
        <v>142</v>
      </c>
    </row>
    <row r="292" spans="1:65" s="14" customFormat="1" ht="11.25">
      <c r="B292" s="183"/>
      <c r="D292" s="176" t="s">
        <v>150</v>
      </c>
      <c r="E292" s="184" t="s">
        <v>1</v>
      </c>
      <c r="F292" s="185" t="s">
        <v>317</v>
      </c>
      <c r="H292" s="186">
        <v>0.47599999999999998</v>
      </c>
      <c r="I292" s="187"/>
      <c r="L292" s="183"/>
      <c r="M292" s="188"/>
      <c r="N292" s="189"/>
      <c r="O292" s="189"/>
      <c r="P292" s="189"/>
      <c r="Q292" s="189"/>
      <c r="R292" s="189"/>
      <c r="S292" s="189"/>
      <c r="T292" s="190"/>
      <c r="AT292" s="184" t="s">
        <v>150</v>
      </c>
      <c r="AU292" s="184" t="s">
        <v>88</v>
      </c>
      <c r="AV292" s="14" t="s">
        <v>88</v>
      </c>
      <c r="AW292" s="14" t="s">
        <v>34</v>
      </c>
      <c r="AX292" s="14" t="s">
        <v>78</v>
      </c>
      <c r="AY292" s="184" t="s">
        <v>142</v>
      </c>
    </row>
    <row r="293" spans="1:65" s="14" customFormat="1" ht="11.25">
      <c r="B293" s="183"/>
      <c r="D293" s="176" t="s">
        <v>150</v>
      </c>
      <c r="E293" s="184" t="s">
        <v>1</v>
      </c>
      <c r="F293" s="185" t="s">
        <v>318</v>
      </c>
      <c r="H293" s="186">
        <v>7.6999999999999999E-2</v>
      </c>
      <c r="I293" s="187"/>
      <c r="L293" s="183"/>
      <c r="M293" s="188"/>
      <c r="N293" s="189"/>
      <c r="O293" s="189"/>
      <c r="P293" s="189"/>
      <c r="Q293" s="189"/>
      <c r="R293" s="189"/>
      <c r="S293" s="189"/>
      <c r="T293" s="190"/>
      <c r="AT293" s="184" t="s">
        <v>150</v>
      </c>
      <c r="AU293" s="184" t="s">
        <v>88</v>
      </c>
      <c r="AV293" s="14" t="s">
        <v>88</v>
      </c>
      <c r="AW293" s="14" t="s">
        <v>34</v>
      </c>
      <c r="AX293" s="14" t="s">
        <v>78</v>
      </c>
      <c r="AY293" s="184" t="s">
        <v>142</v>
      </c>
    </row>
    <row r="294" spans="1:65" s="15" customFormat="1" ht="11.25">
      <c r="B294" s="191"/>
      <c r="D294" s="176" t="s">
        <v>150</v>
      </c>
      <c r="E294" s="192" t="s">
        <v>1</v>
      </c>
      <c r="F294" s="193" t="s">
        <v>163</v>
      </c>
      <c r="H294" s="194">
        <v>0.55299999999999994</v>
      </c>
      <c r="I294" s="195"/>
      <c r="L294" s="191"/>
      <c r="M294" s="196"/>
      <c r="N294" s="197"/>
      <c r="O294" s="197"/>
      <c r="P294" s="197"/>
      <c r="Q294" s="197"/>
      <c r="R294" s="197"/>
      <c r="S294" s="197"/>
      <c r="T294" s="198"/>
      <c r="AT294" s="192" t="s">
        <v>150</v>
      </c>
      <c r="AU294" s="192" t="s">
        <v>88</v>
      </c>
      <c r="AV294" s="15" t="s">
        <v>148</v>
      </c>
      <c r="AW294" s="15" t="s">
        <v>34</v>
      </c>
      <c r="AX294" s="15" t="s">
        <v>86</v>
      </c>
      <c r="AY294" s="192" t="s">
        <v>142</v>
      </c>
    </row>
    <row r="295" spans="1:65" s="2" customFormat="1" ht="16.5" customHeight="1">
      <c r="A295" s="33"/>
      <c r="B295" s="161"/>
      <c r="C295" s="162" t="s">
        <v>319</v>
      </c>
      <c r="D295" s="162" t="s">
        <v>144</v>
      </c>
      <c r="E295" s="163" t="s">
        <v>320</v>
      </c>
      <c r="F295" s="164" t="s">
        <v>321</v>
      </c>
      <c r="G295" s="165" t="s">
        <v>246</v>
      </c>
      <c r="H295" s="166">
        <v>2.1000000000000001E-2</v>
      </c>
      <c r="I295" s="167"/>
      <c r="J295" s="168">
        <f>ROUND(I295*H295,2)</f>
        <v>0</v>
      </c>
      <c r="K295" s="164" t="s">
        <v>1046</v>
      </c>
      <c r="L295" s="34"/>
      <c r="M295" s="169" t="s">
        <v>1</v>
      </c>
      <c r="N295" s="170" t="s">
        <v>43</v>
      </c>
      <c r="O295" s="59"/>
      <c r="P295" s="171">
        <f>O295*H295</f>
        <v>0</v>
      </c>
      <c r="Q295" s="171">
        <v>1.06277</v>
      </c>
      <c r="R295" s="171">
        <f>Q295*H295</f>
        <v>2.2318170000000002E-2</v>
      </c>
      <c r="S295" s="171">
        <v>0</v>
      </c>
      <c r="T295" s="17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73" t="s">
        <v>148</v>
      </c>
      <c r="AT295" s="173" t="s">
        <v>144</v>
      </c>
      <c r="AU295" s="173" t="s">
        <v>88</v>
      </c>
      <c r="AY295" s="18" t="s">
        <v>142</v>
      </c>
      <c r="BE295" s="174">
        <f>IF(N295="základní",J295,0)</f>
        <v>0</v>
      </c>
      <c r="BF295" s="174">
        <f>IF(N295="snížená",J295,0)</f>
        <v>0</v>
      </c>
      <c r="BG295" s="174">
        <f>IF(N295="zákl. přenesená",J295,0)</f>
        <v>0</v>
      </c>
      <c r="BH295" s="174">
        <f>IF(N295="sníž. přenesená",J295,0)</f>
        <v>0</v>
      </c>
      <c r="BI295" s="174">
        <f>IF(N295="nulová",J295,0)</f>
        <v>0</v>
      </c>
      <c r="BJ295" s="18" t="s">
        <v>86</v>
      </c>
      <c r="BK295" s="174">
        <f>ROUND(I295*H295,2)</f>
        <v>0</v>
      </c>
      <c r="BL295" s="18" t="s">
        <v>148</v>
      </c>
      <c r="BM295" s="173" t="s">
        <v>322</v>
      </c>
    </row>
    <row r="296" spans="1:65" s="13" customFormat="1" ht="11.25">
      <c r="B296" s="175"/>
      <c r="D296" s="176" t="s">
        <v>150</v>
      </c>
      <c r="E296" s="177" t="s">
        <v>1</v>
      </c>
      <c r="F296" s="178" t="s">
        <v>316</v>
      </c>
      <c r="H296" s="177" t="s">
        <v>1</v>
      </c>
      <c r="I296" s="179"/>
      <c r="L296" s="175"/>
      <c r="M296" s="180"/>
      <c r="N296" s="181"/>
      <c r="O296" s="181"/>
      <c r="P296" s="181"/>
      <c r="Q296" s="181"/>
      <c r="R296" s="181"/>
      <c r="S296" s="181"/>
      <c r="T296" s="182"/>
      <c r="AT296" s="177" t="s">
        <v>150</v>
      </c>
      <c r="AU296" s="177" t="s">
        <v>88</v>
      </c>
      <c r="AV296" s="13" t="s">
        <v>86</v>
      </c>
      <c r="AW296" s="13" t="s">
        <v>34</v>
      </c>
      <c r="AX296" s="13" t="s">
        <v>78</v>
      </c>
      <c r="AY296" s="177" t="s">
        <v>142</v>
      </c>
    </row>
    <row r="297" spans="1:65" s="14" customFormat="1" ht="11.25">
      <c r="B297" s="183"/>
      <c r="D297" s="176" t="s">
        <v>150</v>
      </c>
      <c r="E297" s="184" t="s">
        <v>1</v>
      </c>
      <c r="F297" s="185" t="s">
        <v>323</v>
      </c>
      <c r="H297" s="186">
        <v>2.1000000000000001E-2</v>
      </c>
      <c r="I297" s="187"/>
      <c r="L297" s="183"/>
      <c r="M297" s="188"/>
      <c r="N297" s="189"/>
      <c r="O297" s="189"/>
      <c r="P297" s="189"/>
      <c r="Q297" s="189"/>
      <c r="R297" s="189"/>
      <c r="S297" s="189"/>
      <c r="T297" s="190"/>
      <c r="AT297" s="184" t="s">
        <v>150</v>
      </c>
      <c r="AU297" s="184" t="s">
        <v>88</v>
      </c>
      <c r="AV297" s="14" t="s">
        <v>88</v>
      </c>
      <c r="AW297" s="14" t="s">
        <v>34</v>
      </c>
      <c r="AX297" s="14" t="s">
        <v>78</v>
      </c>
      <c r="AY297" s="184" t="s">
        <v>142</v>
      </c>
    </row>
    <row r="298" spans="1:65" s="15" customFormat="1" ht="11.25">
      <c r="B298" s="191"/>
      <c r="D298" s="176" t="s">
        <v>150</v>
      </c>
      <c r="E298" s="192" t="s">
        <v>1</v>
      </c>
      <c r="F298" s="193" t="s">
        <v>163</v>
      </c>
      <c r="H298" s="194">
        <v>2.1000000000000001E-2</v>
      </c>
      <c r="I298" s="195"/>
      <c r="L298" s="191"/>
      <c r="M298" s="196"/>
      <c r="N298" s="197"/>
      <c r="O298" s="197"/>
      <c r="P298" s="197"/>
      <c r="Q298" s="197"/>
      <c r="R298" s="197"/>
      <c r="S298" s="197"/>
      <c r="T298" s="198"/>
      <c r="AT298" s="192" t="s">
        <v>150</v>
      </c>
      <c r="AU298" s="192" t="s">
        <v>88</v>
      </c>
      <c r="AV298" s="15" t="s">
        <v>148</v>
      </c>
      <c r="AW298" s="15" t="s">
        <v>34</v>
      </c>
      <c r="AX298" s="15" t="s">
        <v>86</v>
      </c>
      <c r="AY298" s="192" t="s">
        <v>142</v>
      </c>
    </row>
    <row r="299" spans="1:65" s="2" customFormat="1" ht="16.5" customHeight="1">
      <c r="A299" s="33"/>
      <c r="B299" s="161"/>
      <c r="C299" s="162" t="s">
        <v>324</v>
      </c>
      <c r="D299" s="162" t="s">
        <v>144</v>
      </c>
      <c r="E299" s="163" t="s">
        <v>325</v>
      </c>
      <c r="F299" s="164" t="s">
        <v>326</v>
      </c>
      <c r="G299" s="165" t="s">
        <v>185</v>
      </c>
      <c r="H299" s="166">
        <v>2.7610000000000001</v>
      </c>
      <c r="I299" s="167"/>
      <c r="J299" s="168">
        <f>ROUND(I299*H299,2)</f>
        <v>0</v>
      </c>
      <c r="K299" s="164" t="s">
        <v>1046</v>
      </c>
      <c r="L299" s="34"/>
      <c r="M299" s="169" t="s">
        <v>1</v>
      </c>
      <c r="N299" s="170" t="s">
        <v>43</v>
      </c>
      <c r="O299" s="59"/>
      <c r="P299" s="171">
        <f>O299*H299</f>
        <v>0</v>
      </c>
      <c r="Q299" s="171">
        <v>2.2563399999999998</v>
      </c>
      <c r="R299" s="171">
        <f>Q299*H299</f>
        <v>6.2297547399999997</v>
      </c>
      <c r="S299" s="171">
        <v>0</v>
      </c>
      <c r="T299" s="17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73" t="s">
        <v>148</v>
      </c>
      <c r="AT299" s="173" t="s">
        <v>144</v>
      </c>
      <c r="AU299" s="173" t="s">
        <v>88</v>
      </c>
      <c r="AY299" s="18" t="s">
        <v>142</v>
      </c>
      <c r="BE299" s="174">
        <f>IF(N299="základní",J299,0)</f>
        <v>0</v>
      </c>
      <c r="BF299" s="174">
        <f>IF(N299="snížená",J299,0)</f>
        <v>0</v>
      </c>
      <c r="BG299" s="174">
        <f>IF(N299="zákl. přenesená",J299,0)</f>
        <v>0</v>
      </c>
      <c r="BH299" s="174">
        <f>IF(N299="sníž. přenesená",J299,0)</f>
        <v>0</v>
      </c>
      <c r="BI299" s="174">
        <f>IF(N299="nulová",J299,0)</f>
        <v>0</v>
      </c>
      <c r="BJ299" s="18" t="s">
        <v>86</v>
      </c>
      <c r="BK299" s="174">
        <f>ROUND(I299*H299,2)</f>
        <v>0</v>
      </c>
      <c r="BL299" s="18" t="s">
        <v>148</v>
      </c>
      <c r="BM299" s="173" t="s">
        <v>327</v>
      </c>
    </row>
    <row r="300" spans="1:65" s="13" customFormat="1" ht="11.25">
      <c r="B300" s="175"/>
      <c r="D300" s="176" t="s">
        <v>150</v>
      </c>
      <c r="E300" s="177" t="s">
        <v>1</v>
      </c>
      <c r="F300" s="178" t="s">
        <v>328</v>
      </c>
      <c r="H300" s="177" t="s">
        <v>1</v>
      </c>
      <c r="I300" s="179"/>
      <c r="L300" s="175"/>
      <c r="M300" s="180"/>
      <c r="N300" s="181"/>
      <c r="O300" s="181"/>
      <c r="P300" s="181"/>
      <c r="Q300" s="181"/>
      <c r="R300" s="181"/>
      <c r="S300" s="181"/>
      <c r="T300" s="182"/>
      <c r="AT300" s="177" t="s">
        <v>150</v>
      </c>
      <c r="AU300" s="177" t="s">
        <v>88</v>
      </c>
      <c r="AV300" s="13" t="s">
        <v>86</v>
      </c>
      <c r="AW300" s="13" t="s">
        <v>34</v>
      </c>
      <c r="AX300" s="13" t="s">
        <v>78</v>
      </c>
      <c r="AY300" s="177" t="s">
        <v>142</v>
      </c>
    </row>
    <row r="301" spans="1:65" s="13" customFormat="1" ht="11.25">
      <c r="B301" s="175"/>
      <c r="D301" s="176" t="s">
        <v>150</v>
      </c>
      <c r="E301" s="177" t="s">
        <v>1</v>
      </c>
      <c r="F301" s="178" t="s">
        <v>329</v>
      </c>
      <c r="H301" s="177" t="s">
        <v>1</v>
      </c>
      <c r="I301" s="179"/>
      <c r="L301" s="175"/>
      <c r="M301" s="180"/>
      <c r="N301" s="181"/>
      <c r="O301" s="181"/>
      <c r="P301" s="181"/>
      <c r="Q301" s="181"/>
      <c r="R301" s="181"/>
      <c r="S301" s="181"/>
      <c r="T301" s="182"/>
      <c r="AT301" s="177" t="s">
        <v>150</v>
      </c>
      <c r="AU301" s="177" t="s">
        <v>88</v>
      </c>
      <c r="AV301" s="13" t="s">
        <v>86</v>
      </c>
      <c r="AW301" s="13" t="s">
        <v>34</v>
      </c>
      <c r="AX301" s="13" t="s">
        <v>78</v>
      </c>
      <c r="AY301" s="177" t="s">
        <v>142</v>
      </c>
    </row>
    <row r="302" spans="1:65" s="14" customFormat="1" ht="11.25">
      <c r="B302" s="183"/>
      <c r="D302" s="176" t="s">
        <v>150</v>
      </c>
      <c r="E302" s="184" t="s">
        <v>1</v>
      </c>
      <c r="F302" s="185" t="s">
        <v>330</v>
      </c>
      <c r="H302" s="186">
        <v>2.6859999999999999</v>
      </c>
      <c r="I302" s="187"/>
      <c r="L302" s="183"/>
      <c r="M302" s="188"/>
      <c r="N302" s="189"/>
      <c r="O302" s="189"/>
      <c r="P302" s="189"/>
      <c r="Q302" s="189"/>
      <c r="R302" s="189"/>
      <c r="S302" s="189"/>
      <c r="T302" s="190"/>
      <c r="AT302" s="184" t="s">
        <v>150</v>
      </c>
      <c r="AU302" s="184" t="s">
        <v>88</v>
      </c>
      <c r="AV302" s="14" t="s">
        <v>88</v>
      </c>
      <c r="AW302" s="14" t="s">
        <v>34</v>
      </c>
      <c r="AX302" s="14" t="s">
        <v>78</v>
      </c>
      <c r="AY302" s="184" t="s">
        <v>142</v>
      </c>
    </row>
    <row r="303" spans="1:65" s="13" customFormat="1" ht="11.25">
      <c r="B303" s="175"/>
      <c r="D303" s="176" t="s">
        <v>150</v>
      </c>
      <c r="E303" s="177" t="s">
        <v>1</v>
      </c>
      <c r="F303" s="178" t="s">
        <v>331</v>
      </c>
      <c r="H303" s="177" t="s">
        <v>1</v>
      </c>
      <c r="I303" s="179"/>
      <c r="L303" s="175"/>
      <c r="M303" s="180"/>
      <c r="N303" s="181"/>
      <c r="O303" s="181"/>
      <c r="P303" s="181"/>
      <c r="Q303" s="181"/>
      <c r="R303" s="181"/>
      <c r="S303" s="181"/>
      <c r="T303" s="182"/>
      <c r="AT303" s="177" t="s">
        <v>150</v>
      </c>
      <c r="AU303" s="177" t="s">
        <v>88</v>
      </c>
      <c r="AV303" s="13" t="s">
        <v>86</v>
      </c>
      <c r="AW303" s="13" t="s">
        <v>34</v>
      </c>
      <c r="AX303" s="13" t="s">
        <v>78</v>
      </c>
      <c r="AY303" s="177" t="s">
        <v>142</v>
      </c>
    </row>
    <row r="304" spans="1:65" s="14" customFormat="1" ht="11.25">
      <c r="B304" s="183"/>
      <c r="D304" s="176" t="s">
        <v>150</v>
      </c>
      <c r="E304" s="184" t="s">
        <v>1</v>
      </c>
      <c r="F304" s="185" t="s">
        <v>332</v>
      </c>
      <c r="H304" s="186">
        <v>7.4999999999999997E-2</v>
      </c>
      <c r="I304" s="187"/>
      <c r="L304" s="183"/>
      <c r="M304" s="188"/>
      <c r="N304" s="189"/>
      <c r="O304" s="189"/>
      <c r="P304" s="189"/>
      <c r="Q304" s="189"/>
      <c r="R304" s="189"/>
      <c r="S304" s="189"/>
      <c r="T304" s="190"/>
      <c r="AT304" s="184" t="s">
        <v>150</v>
      </c>
      <c r="AU304" s="184" t="s">
        <v>88</v>
      </c>
      <c r="AV304" s="14" t="s">
        <v>88</v>
      </c>
      <c r="AW304" s="14" t="s">
        <v>34</v>
      </c>
      <c r="AX304" s="14" t="s">
        <v>78</v>
      </c>
      <c r="AY304" s="184" t="s">
        <v>142</v>
      </c>
    </row>
    <row r="305" spans="1:65" s="15" customFormat="1" ht="11.25">
      <c r="B305" s="191"/>
      <c r="D305" s="176" t="s">
        <v>150</v>
      </c>
      <c r="E305" s="192" t="s">
        <v>1</v>
      </c>
      <c r="F305" s="193" t="s">
        <v>163</v>
      </c>
      <c r="H305" s="194">
        <v>2.7610000000000001</v>
      </c>
      <c r="I305" s="195"/>
      <c r="L305" s="191"/>
      <c r="M305" s="196"/>
      <c r="N305" s="197"/>
      <c r="O305" s="197"/>
      <c r="P305" s="197"/>
      <c r="Q305" s="197"/>
      <c r="R305" s="197"/>
      <c r="S305" s="197"/>
      <c r="T305" s="198"/>
      <c r="AT305" s="192" t="s">
        <v>150</v>
      </c>
      <c r="AU305" s="192" t="s">
        <v>88</v>
      </c>
      <c r="AV305" s="15" t="s">
        <v>148</v>
      </c>
      <c r="AW305" s="15" t="s">
        <v>34</v>
      </c>
      <c r="AX305" s="15" t="s">
        <v>86</v>
      </c>
      <c r="AY305" s="192" t="s">
        <v>142</v>
      </c>
    </row>
    <row r="306" spans="1:65" s="2" customFormat="1" ht="16.5" customHeight="1">
      <c r="A306" s="33"/>
      <c r="B306" s="161"/>
      <c r="C306" s="162" t="s">
        <v>333</v>
      </c>
      <c r="D306" s="162" t="s">
        <v>144</v>
      </c>
      <c r="E306" s="163" t="s">
        <v>334</v>
      </c>
      <c r="F306" s="164" t="s">
        <v>335</v>
      </c>
      <c r="G306" s="165" t="s">
        <v>147</v>
      </c>
      <c r="H306" s="166">
        <v>14.752000000000001</v>
      </c>
      <c r="I306" s="167"/>
      <c r="J306" s="168">
        <f>ROUND(I306*H306,2)</f>
        <v>0</v>
      </c>
      <c r="K306" s="164" t="s">
        <v>1046</v>
      </c>
      <c r="L306" s="34"/>
      <c r="M306" s="169" t="s">
        <v>1</v>
      </c>
      <c r="N306" s="170" t="s">
        <v>43</v>
      </c>
      <c r="O306" s="59"/>
      <c r="P306" s="171">
        <f>O306*H306</f>
        <v>0</v>
      </c>
      <c r="Q306" s="171">
        <v>2.6900000000000001E-3</v>
      </c>
      <c r="R306" s="171">
        <f>Q306*H306</f>
        <v>3.9682880000000004E-2</v>
      </c>
      <c r="S306" s="171">
        <v>0</v>
      </c>
      <c r="T306" s="17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73" t="s">
        <v>148</v>
      </c>
      <c r="AT306" s="173" t="s">
        <v>144</v>
      </c>
      <c r="AU306" s="173" t="s">
        <v>88</v>
      </c>
      <c r="AY306" s="18" t="s">
        <v>142</v>
      </c>
      <c r="BE306" s="174">
        <f>IF(N306="základní",J306,0)</f>
        <v>0</v>
      </c>
      <c r="BF306" s="174">
        <f>IF(N306="snížená",J306,0)</f>
        <v>0</v>
      </c>
      <c r="BG306" s="174">
        <f>IF(N306="zákl. přenesená",J306,0)</f>
        <v>0</v>
      </c>
      <c r="BH306" s="174">
        <f>IF(N306="sníž. přenesená",J306,0)</f>
        <v>0</v>
      </c>
      <c r="BI306" s="174">
        <f>IF(N306="nulová",J306,0)</f>
        <v>0</v>
      </c>
      <c r="BJ306" s="18" t="s">
        <v>86</v>
      </c>
      <c r="BK306" s="174">
        <f>ROUND(I306*H306,2)</f>
        <v>0</v>
      </c>
      <c r="BL306" s="18" t="s">
        <v>148</v>
      </c>
      <c r="BM306" s="173" t="s">
        <v>336</v>
      </c>
    </row>
    <row r="307" spans="1:65" s="14" customFormat="1" ht="11.25">
      <c r="B307" s="183"/>
      <c r="D307" s="176" t="s">
        <v>150</v>
      </c>
      <c r="E307" s="184" t="s">
        <v>1</v>
      </c>
      <c r="F307" s="185" t="s">
        <v>337</v>
      </c>
      <c r="H307" s="186">
        <v>10.85</v>
      </c>
      <c r="I307" s="187"/>
      <c r="L307" s="183"/>
      <c r="M307" s="188"/>
      <c r="N307" s="189"/>
      <c r="O307" s="189"/>
      <c r="P307" s="189"/>
      <c r="Q307" s="189"/>
      <c r="R307" s="189"/>
      <c r="S307" s="189"/>
      <c r="T307" s="190"/>
      <c r="AT307" s="184" t="s">
        <v>150</v>
      </c>
      <c r="AU307" s="184" t="s">
        <v>88</v>
      </c>
      <c r="AV307" s="14" t="s">
        <v>88</v>
      </c>
      <c r="AW307" s="14" t="s">
        <v>34</v>
      </c>
      <c r="AX307" s="14" t="s">
        <v>78</v>
      </c>
      <c r="AY307" s="184" t="s">
        <v>142</v>
      </c>
    </row>
    <row r="308" spans="1:65" s="14" customFormat="1" ht="11.25">
      <c r="B308" s="183"/>
      <c r="D308" s="176" t="s">
        <v>150</v>
      </c>
      <c r="E308" s="184" t="s">
        <v>1</v>
      </c>
      <c r="F308" s="185" t="s">
        <v>338</v>
      </c>
      <c r="H308" s="186">
        <v>3.24</v>
      </c>
      <c r="I308" s="187"/>
      <c r="L308" s="183"/>
      <c r="M308" s="188"/>
      <c r="N308" s="189"/>
      <c r="O308" s="189"/>
      <c r="P308" s="189"/>
      <c r="Q308" s="189"/>
      <c r="R308" s="189"/>
      <c r="S308" s="189"/>
      <c r="T308" s="190"/>
      <c r="AT308" s="184" t="s">
        <v>150</v>
      </c>
      <c r="AU308" s="184" t="s">
        <v>88</v>
      </c>
      <c r="AV308" s="14" t="s">
        <v>88</v>
      </c>
      <c r="AW308" s="14" t="s">
        <v>34</v>
      </c>
      <c r="AX308" s="14" t="s">
        <v>78</v>
      </c>
      <c r="AY308" s="184" t="s">
        <v>142</v>
      </c>
    </row>
    <row r="309" spans="1:65" s="14" customFormat="1" ht="22.5">
      <c r="B309" s="183"/>
      <c r="D309" s="176" t="s">
        <v>150</v>
      </c>
      <c r="E309" s="184" t="s">
        <v>1</v>
      </c>
      <c r="F309" s="185" t="s">
        <v>339</v>
      </c>
      <c r="H309" s="186">
        <v>0.66200000000000003</v>
      </c>
      <c r="I309" s="187"/>
      <c r="L309" s="183"/>
      <c r="M309" s="188"/>
      <c r="N309" s="189"/>
      <c r="O309" s="189"/>
      <c r="P309" s="189"/>
      <c r="Q309" s="189"/>
      <c r="R309" s="189"/>
      <c r="S309" s="189"/>
      <c r="T309" s="190"/>
      <c r="AT309" s="184" t="s">
        <v>150</v>
      </c>
      <c r="AU309" s="184" t="s">
        <v>88</v>
      </c>
      <c r="AV309" s="14" t="s">
        <v>88</v>
      </c>
      <c r="AW309" s="14" t="s">
        <v>34</v>
      </c>
      <c r="AX309" s="14" t="s">
        <v>78</v>
      </c>
      <c r="AY309" s="184" t="s">
        <v>142</v>
      </c>
    </row>
    <row r="310" spans="1:65" s="15" customFormat="1" ht="11.25">
      <c r="B310" s="191"/>
      <c r="D310" s="176" t="s">
        <v>150</v>
      </c>
      <c r="E310" s="192" t="s">
        <v>1</v>
      </c>
      <c r="F310" s="193" t="s">
        <v>163</v>
      </c>
      <c r="H310" s="194">
        <v>14.752000000000001</v>
      </c>
      <c r="I310" s="195"/>
      <c r="L310" s="191"/>
      <c r="M310" s="196"/>
      <c r="N310" s="197"/>
      <c r="O310" s="197"/>
      <c r="P310" s="197"/>
      <c r="Q310" s="197"/>
      <c r="R310" s="197"/>
      <c r="S310" s="197"/>
      <c r="T310" s="198"/>
      <c r="AT310" s="192" t="s">
        <v>150</v>
      </c>
      <c r="AU310" s="192" t="s">
        <v>88</v>
      </c>
      <c r="AV310" s="15" t="s">
        <v>148</v>
      </c>
      <c r="AW310" s="15" t="s">
        <v>34</v>
      </c>
      <c r="AX310" s="15" t="s">
        <v>86</v>
      </c>
      <c r="AY310" s="192" t="s">
        <v>142</v>
      </c>
    </row>
    <row r="311" spans="1:65" s="2" customFormat="1" ht="16.5" customHeight="1">
      <c r="A311" s="33"/>
      <c r="B311" s="161"/>
      <c r="C311" s="162" t="s">
        <v>340</v>
      </c>
      <c r="D311" s="162" t="s">
        <v>144</v>
      </c>
      <c r="E311" s="163" t="s">
        <v>341</v>
      </c>
      <c r="F311" s="164" t="s">
        <v>342</v>
      </c>
      <c r="G311" s="165" t="s">
        <v>147</v>
      </c>
      <c r="H311" s="166">
        <v>14.752000000000001</v>
      </c>
      <c r="I311" s="167"/>
      <c r="J311" s="168">
        <f>ROUND(I311*H311,2)</f>
        <v>0</v>
      </c>
      <c r="K311" s="164" t="s">
        <v>1046</v>
      </c>
      <c r="L311" s="34"/>
      <c r="M311" s="169" t="s">
        <v>1</v>
      </c>
      <c r="N311" s="170" t="s">
        <v>43</v>
      </c>
      <c r="O311" s="59"/>
      <c r="P311" s="171">
        <f>O311*H311</f>
        <v>0</v>
      </c>
      <c r="Q311" s="171">
        <v>0</v>
      </c>
      <c r="R311" s="171">
        <f>Q311*H311</f>
        <v>0</v>
      </c>
      <c r="S311" s="171">
        <v>0</v>
      </c>
      <c r="T311" s="17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73" t="s">
        <v>148</v>
      </c>
      <c r="AT311" s="173" t="s">
        <v>144</v>
      </c>
      <c r="AU311" s="173" t="s">
        <v>88</v>
      </c>
      <c r="AY311" s="18" t="s">
        <v>142</v>
      </c>
      <c r="BE311" s="174">
        <f>IF(N311="základní",J311,0)</f>
        <v>0</v>
      </c>
      <c r="BF311" s="174">
        <f>IF(N311="snížená",J311,0)</f>
        <v>0</v>
      </c>
      <c r="BG311" s="174">
        <f>IF(N311="zákl. přenesená",J311,0)</f>
        <v>0</v>
      </c>
      <c r="BH311" s="174">
        <f>IF(N311="sníž. přenesená",J311,0)</f>
        <v>0</v>
      </c>
      <c r="BI311" s="174">
        <f>IF(N311="nulová",J311,0)</f>
        <v>0</v>
      </c>
      <c r="BJ311" s="18" t="s">
        <v>86</v>
      </c>
      <c r="BK311" s="174">
        <f>ROUND(I311*H311,2)</f>
        <v>0</v>
      </c>
      <c r="BL311" s="18" t="s">
        <v>148</v>
      </c>
      <c r="BM311" s="173" t="s">
        <v>343</v>
      </c>
    </row>
    <row r="312" spans="1:65" s="2" customFormat="1" ht="16.5" customHeight="1">
      <c r="A312" s="33"/>
      <c r="B312" s="161"/>
      <c r="C312" s="162" t="s">
        <v>344</v>
      </c>
      <c r="D312" s="162" t="s">
        <v>144</v>
      </c>
      <c r="E312" s="163" t="s">
        <v>345</v>
      </c>
      <c r="F312" s="164" t="s">
        <v>346</v>
      </c>
      <c r="G312" s="165" t="s">
        <v>246</v>
      </c>
      <c r="H312" s="166">
        <v>1.7999999999999999E-2</v>
      </c>
      <c r="I312" s="167"/>
      <c r="J312" s="168">
        <f>ROUND(I312*H312,2)</f>
        <v>0</v>
      </c>
      <c r="K312" s="164" t="s">
        <v>1046</v>
      </c>
      <c r="L312" s="34"/>
      <c r="M312" s="169" t="s">
        <v>1</v>
      </c>
      <c r="N312" s="170" t="s">
        <v>43</v>
      </c>
      <c r="O312" s="59"/>
      <c r="P312" s="171">
        <f>O312*H312</f>
        <v>0</v>
      </c>
      <c r="Q312" s="171">
        <v>1.0601700000000001</v>
      </c>
      <c r="R312" s="171">
        <f>Q312*H312</f>
        <v>1.9083059999999999E-2</v>
      </c>
      <c r="S312" s="171">
        <v>0</v>
      </c>
      <c r="T312" s="17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73" t="s">
        <v>148</v>
      </c>
      <c r="AT312" s="173" t="s">
        <v>144</v>
      </c>
      <c r="AU312" s="173" t="s">
        <v>88</v>
      </c>
      <c r="AY312" s="18" t="s">
        <v>142</v>
      </c>
      <c r="BE312" s="174">
        <f>IF(N312="základní",J312,0)</f>
        <v>0</v>
      </c>
      <c r="BF312" s="174">
        <f>IF(N312="snížená",J312,0)</f>
        <v>0</v>
      </c>
      <c r="BG312" s="174">
        <f>IF(N312="zákl. přenesená",J312,0)</f>
        <v>0</v>
      </c>
      <c r="BH312" s="174">
        <f>IF(N312="sníž. přenesená",J312,0)</f>
        <v>0</v>
      </c>
      <c r="BI312" s="174">
        <f>IF(N312="nulová",J312,0)</f>
        <v>0</v>
      </c>
      <c r="BJ312" s="18" t="s">
        <v>86</v>
      </c>
      <c r="BK312" s="174">
        <f>ROUND(I312*H312,2)</f>
        <v>0</v>
      </c>
      <c r="BL312" s="18" t="s">
        <v>148</v>
      </c>
      <c r="BM312" s="173" t="s">
        <v>347</v>
      </c>
    </row>
    <row r="313" spans="1:65" s="13" customFormat="1" ht="11.25">
      <c r="B313" s="175"/>
      <c r="D313" s="176" t="s">
        <v>150</v>
      </c>
      <c r="E313" s="177" t="s">
        <v>1</v>
      </c>
      <c r="F313" s="178" t="s">
        <v>348</v>
      </c>
      <c r="H313" s="177" t="s">
        <v>1</v>
      </c>
      <c r="I313" s="179"/>
      <c r="L313" s="175"/>
      <c r="M313" s="180"/>
      <c r="N313" s="181"/>
      <c r="O313" s="181"/>
      <c r="P313" s="181"/>
      <c r="Q313" s="181"/>
      <c r="R313" s="181"/>
      <c r="S313" s="181"/>
      <c r="T313" s="182"/>
      <c r="AT313" s="177" t="s">
        <v>150</v>
      </c>
      <c r="AU313" s="177" t="s">
        <v>88</v>
      </c>
      <c r="AV313" s="13" t="s">
        <v>86</v>
      </c>
      <c r="AW313" s="13" t="s">
        <v>34</v>
      </c>
      <c r="AX313" s="13" t="s">
        <v>78</v>
      </c>
      <c r="AY313" s="177" t="s">
        <v>142</v>
      </c>
    </row>
    <row r="314" spans="1:65" s="14" customFormat="1" ht="11.25">
      <c r="B314" s="183"/>
      <c r="D314" s="176" t="s">
        <v>150</v>
      </c>
      <c r="E314" s="184" t="s">
        <v>1</v>
      </c>
      <c r="F314" s="185" t="s">
        <v>349</v>
      </c>
      <c r="H314" s="186">
        <v>69</v>
      </c>
      <c r="I314" s="187"/>
      <c r="L314" s="183"/>
      <c r="M314" s="188"/>
      <c r="N314" s="189"/>
      <c r="O314" s="189"/>
      <c r="P314" s="189"/>
      <c r="Q314" s="189"/>
      <c r="R314" s="189"/>
      <c r="S314" s="189"/>
      <c r="T314" s="190"/>
      <c r="AT314" s="184" t="s">
        <v>150</v>
      </c>
      <c r="AU314" s="184" t="s">
        <v>88</v>
      </c>
      <c r="AV314" s="14" t="s">
        <v>88</v>
      </c>
      <c r="AW314" s="14" t="s">
        <v>34</v>
      </c>
      <c r="AX314" s="14" t="s">
        <v>78</v>
      </c>
      <c r="AY314" s="184" t="s">
        <v>142</v>
      </c>
    </row>
    <row r="315" spans="1:65" s="14" customFormat="1" ht="11.25">
      <c r="B315" s="183"/>
      <c r="D315" s="176" t="s">
        <v>150</v>
      </c>
      <c r="E315" s="184" t="s">
        <v>1</v>
      </c>
      <c r="F315" s="185" t="s">
        <v>350</v>
      </c>
      <c r="H315" s="186">
        <v>-69</v>
      </c>
      <c r="I315" s="187"/>
      <c r="L315" s="183"/>
      <c r="M315" s="188"/>
      <c r="N315" s="189"/>
      <c r="O315" s="189"/>
      <c r="P315" s="189"/>
      <c r="Q315" s="189"/>
      <c r="R315" s="189"/>
      <c r="S315" s="189"/>
      <c r="T315" s="190"/>
      <c r="AT315" s="184" t="s">
        <v>150</v>
      </c>
      <c r="AU315" s="184" t="s">
        <v>88</v>
      </c>
      <c r="AV315" s="14" t="s">
        <v>88</v>
      </c>
      <c r="AW315" s="14" t="s">
        <v>34</v>
      </c>
      <c r="AX315" s="14" t="s">
        <v>78</v>
      </c>
      <c r="AY315" s="184" t="s">
        <v>142</v>
      </c>
    </row>
    <row r="316" spans="1:65" s="16" customFormat="1" ht="11.25">
      <c r="B316" s="199"/>
      <c r="D316" s="176" t="s">
        <v>150</v>
      </c>
      <c r="E316" s="200" t="s">
        <v>1</v>
      </c>
      <c r="F316" s="201" t="s">
        <v>237</v>
      </c>
      <c r="H316" s="202">
        <v>0</v>
      </c>
      <c r="I316" s="203"/>
      <c r="L316" s="199"/>
      <c r="M316" s="204"/>
      <c r="N316" s="205"/>
      <c r="O316" s="205"/>
      <c r="P316" s="205"/>
      <c r="Q316" s="205"/>
      <c r="R316" s="205"/>
      <c r="S316" s="205"/>
      <c r="T316" s="206"/>
      <c r="AT316" s="200" t="s">
        <v>150</v>
      </c>
      <c r="AU316" s="200" t="s">
        <v>88</v>
      </c>
      <c r="AV316" s="16" t="s">
        <v>167</v>
      </c>
      <c r="AW316" s="16" t="s">
        <v>34</v>
      </c>
      <c r="AX316" s="16" t="s">
        <v>78</v>
      </c>
      <c r="AY316" s="200" t="s">
        <v>142</v>
      </c>
    </row>
    <row r="317" spans="1:65" s="13" customFormat="1" ht="11.25">
      <c r="B317" s="175"/>
      <c r="D317" s="176" t="s">
        <v>150</v>
      </c>
      <c r="E317" s="177" t="s">
        <v>1</v>
      </c>
      <c r="F317" s="178" t="s">
        <v>351</v>
      </c>
      <c r="H317" s="177" t="s">
        <v>1</v>
      </c>
      <c r="I317" s="179"/>
      <c r="L317" s="175"/>
      <c r="M317" s="180"/>
      <c r="N317" s="181"/>
      <c r="O317" s="181"/>
      <c r="P317" s="181"/>
      <c r="Q317" s="181"/>
      <c r="R317" s="181"/>
      <c r="S317" s="181"/>
      <c r="T317" s="182"/>
      <c r="AT317" s="177" t="s">
        <v>150</v>
      </c>
      <c r="AU317" s="177" t="s">
        <v>88</v>
      </c>
      <c r="AV317" s="13" t="s">
        <v>86</v>
      </c>
      <c r="AW317" s="13" t="s">
        <v>34</v>
      </c>
      <c r="AX317" s="13" t="s">
        <v>78</v>
      </c>
      <c r="AY317" s="177" t="s">
        <v>142</v>
      </c>
    </row>
    <row r="318" spans="1:65" s="14" customFormat="1" ht="11.25">
      <c r="B318" s="183"/>
      <c r="D318" s="176" t="s">
        <v>150</v>
      </c>
      <c r="E318" s="184" t="s">
        <v>1</v>
      </c>
      <c r="F318" s="185" t="s">
        <v>352</v>
      </c>
      <c r="H318" s="186">
        <v>1.7999999999999999E-2</v>
      </c>
      <c r="I318" s="187"/>
      <c r="L318" s="183"/>
      <c r="M318" s="188"/>
      <c r="N318" s="189"/>
      <c r="O318" s="189"/>
      <c r="P318" s="189"/>
      <c r="Q318" s="189"/>
      <c r="R318" s="189"/>
      <c r="S318" s="189"/>
      <c r="T318" s="190"/>
      <c r="AT318" s="184" t="s">
        <v>150</v>
      </c>
      <c r="AU318" s="184" t="s">
        <v>88</v>
      </c>
      <c r="AV318" s="14" t="s">
        <v>88</v>
      </c>
      <c r="AW318" s="14" t="s">
        <v>34</v>
      </c>
      <c r="AX318" s="14" t="s">
        <v>78</v>
      </c>
      <c r="AY318" s="184" t="s">
        <v>142</v>
      </c>
    </row>
    <row r="319" spans="1:65" s="15" customFormat="1" ht="11.25">
      <c r="B319" s="191"/>
      <c r="D319" s="176" t="s">
        <v>150</v>
      </c>
      <c r="E319" s="192" t="s">
        <v>1</v>
      </c>
      <c r="F319" s="193" t="s">
        <v>163</v>
      </c>
      <c r="H319" s="194">
        <v>1.7999999999999999E-2</v>
      </c>
      <c r="I319" s="195"/>
      <c r="L319" s="191"/>
      <c r="M319" s="196"/>
      <c r="N319" s="197"/>
      <c r="O319" s="197"/>
      <c r="P319" s="197"/>
      <c r="Q319" s="197"/>
      <c r="R319" s="197"/>
      <c r="S319" s="197"/>
      <c r="T319" s="198"/>
      <c r="AT319" s="192" t="s">
        <v>150</v>
      </c>
      <c r="AU319" s="192" t="s">
        <v>88</v>
      </c>
      <c r="AV319" s="15" t="s">
        <v>148</v>
      </c>
      <c r="AW319" s="15" t="s">
        <v>34</v>
      </c>
      <c r="AX319" s="15" t="s">
        <v>86</v>
      </c>
      <c r="AY319" s="192" t="s">
        <v>142</v>
      </c>
    </row>
    <row r="320" spans="1:65" s="2" customFormat="1" ht="16.5" customHeight="1">
      <c r="A320" s="33"/>
      <c r="B320" s="161"/>
      <c r="C320" s="162" t="s">
        <v>353</v>
      </c>
      <c r="D320" s="162" t="s">
        <v>144</v>
      </c>
      <c r="E320" s="163" t="s">
        <v>354</v>
      </c>
      <c r="F320" s="164" t="s">
        <v>355</v>
      </c>
      <c r="G320" s="165" t="s">
        <v>185</v>
      </c>
      <c r="H320" s="166">
        <v>0.25</v>
      </c>
      <c r="I320" s="167"/>
      <c r="J320" s="168">
        <f>ROUND(I320*H320,2)</f>
        <v>0</v>
      </c>
      <c r="K320" s="164" t="s">
        <v>1046</v>
      </c>
      <c r="L320" s="34"/>
      <c r="M320" s="169" t="s">
        <v>1</v>
      </c>
      <c r="N320" s="170" t="s">
        <v>43</v>
      </c>
      <c r="O320" s="59"/>
      <c r="P320" s="171">
        <f>O320*H320</f>
        <v>0</v>
      </c>
      <c r="Q320" s="171">
        <v>2.2563399999999998</v>
      </c>
      <c r="R320" s="171">
        <f>Q320*H320</f>
        <v>0.56408499999999995</v>
      </c>
      <c r="S320" s="171">
        <v>0</v>
      </c>
      <c r="T320" s="17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73" t="s">
        <v>148</v>
      </c>
      <c r="AT320" s="173" t="s">
        <v>144</v>
      </c>
      <c r="AU320" s="173" t="s">
        <v>88</v>
      </c>
      <c r="AY320" s="18" t="s">
        <v>142</v>
      </c>
      <c r="BE320" s="174">
        <f>IF(N320="základní",J320,0)</f>
        <v>0</v>
      </c>
      <c r="BF320" s="174">
        <f>IF(N320="snížená",J320,0)</f>
        <v>0</v>
      </c>
      <c r="BG320" s="174">
        <f>IF(N320="zákl. přenesená",J320,0)</f>
        <v>0</v>
      </c>
      <c r="BH320" s="174">
        <f>IF(N320="sníž. přenesená",J320,0)</f>
        <v>0</v>
      </c>
      <c r="BI320" s="174">
        <f>IF(N320="nulová",J320,0)</f>
        <v>0</v>
      </c>
      <c r="BJ320" s="18" t="s">
        <v>86</v>
      </c>
      <c r="BK320" s="174">
        <f>ROUND(I320*H320,2)</f>
        <v>0</v>
      </c>
      <c r="BL320" s="18" t="s">
        <v>148</v>
      </c>
      <c r="BM320" s="173" t="s">
        <v>356</v>
      </c>
    </row>
    <row r="321" spans="1:65" s="14" customFormat="1" ht="11.25">
      <c r="B321" s="183"/>
      <c r="D321" s="176" t="s">
        <v>150</v>
      </c>
      <c r="E321" s="184" t="s">
        <v>1</v>
      </c>
      <c r="F321" s="185" t="s">
        <v>357</v>
      </c>
      <c r="H321" s="186">
        <v>0.25</v>
      </c>
      <c r="I321" s="187"/>
      <c r="L321" s="183"/>
      <c r="M321" s="188"/>
      <c r="N321" s="189"/>
      <c r="O321" s="189"/>
      <c r="P321" s="189"/>
      <c r="Q321" s="189"/>
      <c r="R321" s="189"/>
      <c r="S321" s="189"/>
      <c r="T321" s="190"/>
      <c r="AT321" s="184" t="s">
        <v>150</v>
      </c>
      <c r="AU321" s="184" t="s">
        <v>88</v>
      </c>
      <c r="AV321" s="14" t="s">
        <v>88</v>
      </c>
      <c r="AW321" s="14" t="s">
        <v>34</v>
      </c>
      <c r="AX321" s="14" t="s">
        <v>86</v>
      </c>
      <c r="AY321" s="184" t="s">
        <v>142</v>
      </c>
    </row>
    <row r="322" spans="1:65" s="12" customFormat="1" ht="22.9" customHeight="1">
      <c r="B322" s="148"/>
      <c r="D322" s="149" t="s">
        <v>77</v>
      </c>
      <c r="E322" s="159" t="s">
        <v>167</v>
      </c>
      <c r="F322" s="159" t="s">
        <v>358</v>
      </c>
      <c r="I322" s="151"/>
      <c r="J322" s="160">
        <f>BK322</f>
        <v>0</v>
      </c>
      <c r="L322" s="148"/>
      <c r="M322" s="153"/>
      <c r="N322" s="154"/>
      <c r="O322" s="154"/>
      <c r="P322" s="155">
        <f>SUM(P323:P326)</f>
        <v>0</v>
      </c>
      <c r="Q322" s="154"/>
      <c r="R322" s="155">
        <f>SUM(R323:R326)</f>
        <v>0.18289</v>
      </c>
      <c r="S322" s="154"/>
      <c r="T322" s="156">
        <f>SUM(T323:T326)</f>
        <v>0</v>
      </c>
      <c r="AR322" s="149" t="s">
        <v>86</v>
      </c>
      <c r="AT322" s="157" t="s">
        <v>77</v>
      </c>
      <c r="AU322" s="157" t="s">
        <v>86</v>
      </c>
      <c r="AY322" s="149" t="s">
        <v>142</v>
      </c>
      <c r="BK322" s="158">
        <f>SUM(BK323:BK326)</f>
        <v>0</v>
      </c>
    </row>
    <row r="323" spans="1:65" s="2" customFormat="1" ht="21.75" customHeight="1">
      <c r="A323" s="33"/>
      <c r="B323" s="161"/>
      <c r="C323" s="162" t="s">
        <v>359</v>
      </c>
      <c r="D323" s="162" t="s">
        <v>144</v>
      </c>
      <c r="E323" s="163" t="s">
        <v>360</v>
      </c>
      <c r="F323" s="164" t="s">
        <v>361</v>
      </c>
      <c r="G323" s="165" t="s">
        <v>362</v>
      </c>
      <c r="H323" s="166">
        <v>1</v>
      </c>
      <c r="I323" s="167"/>
      <c r="J323" s="168">
        <f>ROUND(I323*H323,2)</f>
        <v>0</v>
      </c>
      <c r="K323" s="164" t="s">
        <v>1</v>
      </c>
      <c r="L323" s="34"/>
      <c r="M323" s="169" t="s">
        <v>1</v>
      </c>
      <c r="N323" s="170" t="s">
        <v>43</v>
      </c>
      <c r="O323" s="59"/>
      <c r="P323" s="171">
        <f>O323*H323</f>
        <v>0</v>
      </c>
      <c r="Q323" s="171">
        <v>0.17488999999999999</v>
      </c>
      <c r="R323" s="171">
        <f>Q323*H323</f>
        <v>0.17488999999999999</v>
      </c>
      <c r="S323" s="171">
        <v>0</v>
      </c>
      <c r="T323" s="17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73" t="s">
        <v>148</v>
      </c>
      <c r="AT323" s="173" t="s">
        <v>144</v>
      </c>
      <c r="AU323" s="173" t="s">
        <v>88</v>
      </c>
      <c r="AY323" s="18" t="s">
        <v>142</v>
      </c>
      <c r="BE323" s="174">
        <f>IF(N323="základní",J323,0)</f>
        <v>0</v>
      </c>
      <c r="BF323" s="174">
        <f>IF(N323="snížená",J323,0)</f>
        <v>0</v>
      </c>
      <c r="BG323" s="174">
        <f>IF(N323="zákl. přenesená",J323,0)</f>
        <v>0</v>
      </c>
      <c r="BH323" s="174">
        <f>IF(N323="sníž. přenesená",J323,0)</f>
        <v>0</v>
      </c>
      <c r="BI323" s="174">
        <f>IF(N323="nulová",J323,0)</f>
        <v>0</v>
      </c>
      <c r="BJ323" s="18" t="s">
        <v>86</v>
      </c>
      <c r="BK323" s="174">
        <f>ROUND(I323*H323,2)</f>
        <v>0</v>
      </c>
      <c r="BL323" s="18" t="s">
        <v>148</v>
      </c>
      <c r="BM323" s="173" t="s">
        <v>363</v>
      </c>
    </row>
    <row r="324" spans="1:65" s="14" customFormat="1" ht="11.25">
      <c r="B324" s="183"/>
      <c r="D324" s="176" t="s">
        <v>150</v>
      </c>
      <c r="E324" s="184" t="s">
        <v>1</v>
      </c>
      <c r="F324" s="185" t="s">
        <v>364</v>
      </c>
      <c r="H324" s="186">
        <v>1</v>
      </c>
      <c r="I324" s="187"/>
      <c r="L324" s="183"/>
      <c r="M324" s="188"/>
      <c r="N324" s="189"/>
      <c r="O324" s="189"/>
      <c r="P324" s="189"/>
      <c r="Q324" s="189"/>
      <c r="R324" s="189"/>
      <c r="S324" s="189"/>
      <c r="T324" s="190"/>
      <c r="AT324" s="184" t="s">
        <v>150</v>
      </c>
      <c r="AU324" s="184" t="s">
        <v>88</v>
      </c>
      <c r="AV324" s="14" t="s">
        <v>88</v>
      </c>
      <c r="AW324" s="14" t="s">
        <v>34</v>
      </c>
      <c r="AX324" s="14" t="s">
        <v>78</v>
      </c>
      <c r="AY324" s="184" t="s">
        <v>142</v>
      </c>
    </row>
    <row r="325" spans="1:65" s="15" customFormat="1" ht="11.25">
      <c r="B325" s="191"/>
      <c r="D325" s="176" t="s">
        <v>150</v>
      </c>
      <c r="E325" s="192" t="s">
        <v>1</v>
      </c>
      <c r="F325" s="193" t="s">
        <v>163</v>
      </c>
      <c r="H325" s="194">
        <v>1</v>
      </c>
      <c r="I325" s="195"/>
      <c r="L325" s="191"/>
      <c r="M325" s="196"/>
      <c r="N325" s="197"/>
      <c r="O325" s="197"/>
      <c r="P325" s="197"/>
      <c r="Q325" s="197"/>
      <c r="R325" s="197"/>
      <c r="S325" s="197"/>
      <c r="T325" s="198"/>
      <c r="AT325" s="192" t="s">
        <v>150</v>
      </c>
      <c r="AU325" s="192" t="s">
        <v>88</v>
      </c>
      <c r="AV325" s="15" t="s">
        <v>148</v>
      </c>
      <c r="AW325" s="15" t="s">
        <v>34</v>
      </c>
      <c r="AX325" s="15" t="s">
        <v>86</v>
      </c>
      <c r="AY325" s="192" t="s">
        <v>142</v>
      </c>
    </row>
    <row r="326" spans="1:65" s="2" customFormat="1" ht="21.75" customHeight="1">
      <c r="A326" s="33"/>
      <c r="B326" s="161"/>
      <c r="C326" s="207" t="s">
        <v>365</v>
      </c>
      <c r="D326" s="207" t="s">
        <v>255</v>
      </c>
      <c r="E326" s="208" t="s">
        <v>366</v>
      </c>
      <c r="F326" s="209" t="s">
        <v>367</v>
      </c>
      <c r="G326" s="210" t="s">
        <v>362</v>
      </c>
      <c r="H326" s="211">
        <v>1</v>
      </c>
      <c r="I326" s="212"/>
      <c r="J326" s="213">
        <f>ROUND(I326*H326,2)</f>
        <v>0</v>
      </c>
      <c r="K326" s="209" t="s">
        <v>1</v>
      </c>
      <c r="L326" s="214"/>
      <c r="M326" s="215" t="s">
        <v>1</v>
      </c>
      <c r="N326" s="216" t="s">
        <v>43</v>
      </c>
      <c r="O326" s="59"/>
      <c r="P326" s="171">
        <f>O326*H326</f>
        <v>0</v>
      </c>
      <c r="Q326" s="171">
        <v>8.0000000000000002E-3</v>
      </c>
      <c r="R326" s="171">
        <f>Q326*H326</f>
        <v>8.0000000000000002E-3</v>
      </c>
      <c r="S326" s="171">
        <v>0</v>
      </c>
      <c r="T326" s="17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73" t="s">
        <v>215</v>
      </c>
      <c r="AT326" s="173" t="s">
        <v>255</v>
      </c>
      <c r="AU326" s="173" t="s">
        <v>88</v>
      </c>
      <c r="AY326" s="18" t="s">
        <v>142</v>
      </c>
      <c r="BE326" s="174">
        <f>IF(N326="základní",J326,0)</f>
        <v>0</v>
      </c>
      <c r="BF326" s="174">
        <f>IF(N326="snížená",J326,0)</f>
        <v>0</v>
      </c>
      <c r="BG326" s="174">
        <f>IF(N326="zákl. přenesená",J326,0)</f>
        <v>0</v>
      </c>
      <c r="BH326" s="174">
        <f>IF(N326="sníž. přenesená",J326,0)</f>
        <v>0</v>
      </c>
      <c r="BI326" s="174">
        <f>IF(N326="nulová",J326,0)</f>
        <v>0</v>
      </c>
      <c r="BJ326" s="18" t="s">
        <v>86</v>
      </c>
      <c r="BK326" s="174">
        <f>ROUND(I326*H326,2)</f>
        <v>0</v>
      </c>
      <c r="BL326" s="18" t="s">
        <v>148</v>
      </c>
      <c r="BM326" s="173" t="s">
        <v>368</v>
      </c>
    </row>
    <row r="327" spans="1:65" s="12" customFormat="1" ht="22.9" customHeight="1">
      <c r="B327" s="148"/>
      <c r="D327" s="149" t="s">
        <v>77</v>
      </c>
      <c r="E327" s="159" t="s">
        <v>148</v>
      </c>
      <c r="F327" s="159" t="s">
        <v>369</v>
      </c>
      <c r="I327" s="151"/>
      <c r="J327" s="160">
        <f>BK327</f>
        <v>0</v>
      </c>
      <c r="L327" s="148"/>
      <c r="M327" s="153"/>
      <c r="N327" s="154"/>
      <c r="O327" s="154"/>
      <c r="P327" s="155">
        <f>SUM(P328:P331)</f>
        <v>0</v>
      </c>
      <c r="Q327" s="154"/>
      <c r="R327" s="155">
        <f>SUM(R328:R331)</f>
        <v>0</v>
      </c>
      <c r="S327" s="154"/>
      <c r="T327" s="156">
        <f>SUM(T328:T331)</f>
        <v>0</v>
      </c>
      <c r="AR327" s="149" t="s">
        <v>86</v>
      </c>
      <c r="AT327" s="157" t="s">
        <v>77</v>
      </c>
      <c r="AU327" s="157" t="s">
        <v>86</v>
      </c>
      <c r="AY327" s="149" t="s">
        <v>142</v>
      </c>
      <c r="BK327" s="158">
        <f>SUM(BK328:BK331)</f>
        <v>0</v>
      </c>
    </row>
    <row r="328" spans="1:65" s="2" customFormat="1" ht="16.5" customHeight="1">
      <c r="A328" s="33"/>
      <c r="B328" s="161"/>
      <c r="C328" s="162" t="s">
        <v>370</v>
      </c>
      <c r="D328" s="162" t="s">
        <v>144</v>
      </c>
      <c r="E328" s="163" t="s">
        <v>371</v>
      </c>
      <c r="F328" s="164" t="s">
        <v>372</v>
      </c>
      <c r="G328" s="165" t="s">
        <v>185</v>
      </c>
      <c r="H328" s="166">
        <v>13.65</v>
      </c>
      <c r="I328" s="167"/>
      <c r="J328" s="168">
        <f>ROUND(I328*H328,2)</f>
        <v>0</v>
      </c>
      <c r="K328" s="164" t="s">
        <v>1046</v>
      </c>
      <c r="L328" s="34"/>
      <c r="M328" s="169" t="s">
        <v>1</v>
      </c>
      <c r="N328" s="170" t="s">
        <v>43</v>
      </c>
      <c r="O328" s="59"/>
      <c r="P328" s="171">
        <f>O328*H328</f>
        <v>0</v>
      </c>
      <c r="Q328" s="171">
        <v>0</v>
      </c>
      <c r="R328" s="171">
        <f>Q328*H328</f>
        <v>0</v>
      </c>
      <c r="S328" s="171">
        <v>0</v>
      </c>
      <c r="T328" s="17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73" t="s">
        <v>148</v>
      </c>
      <c r="AT328" s="173" t="s">
        <v>144</v>
      </c>
      <c r="AU328" s="173" t="s">
        <v>88</v>
      </c>
      <c r="AY328" s="18" t="s">
        <v>142</v>
      </c>
      <c r="BE328" s="174">
        <f>IF(N328="základní",J328,0)</f>
        <v>0</v>
      </c>
      <c r="BF328" s="174">
        <f>IF(N328="snížená",J328,0)</f>
        <v>0</v>
      </c>
      <c r="BG328" s="174">
        <f>IF(N328="zákl. přenesená",J328,0)</f>
        <v>0</v>
      </c>
      <c r="BH328" s="174">
        <f>IF(N328="sníž. přenesená",J328,0)</f>
        <v>0</v>
      </c>
      <c r="BI328" s="174">
        <f>IF(N328="nulová",J328,0)</f>
        <v>0</v>
      </c>
      <c r="BJ328" s="18" t="s">
        <v>86</v>
      </c>
      <c r="BK328" s="174">
        <f>ROUND(I328*H328,2)</f>
        <v>0</v>
      </c>
      <c r="BL328" s="18" t="s">
        <v>148</v>
      </c>
      <c r="BM328" s="173" t="s">
        <v>373</v>
      </c>
    </row>
    <row r="329" spans="1:65" s="13" customFormat="1" ht="11.25">
      <c r="B329" s="175"/>
      <c r="D329" s="176" t="s">
        <v>150</v>
      </c>
      <c r="E329" s="177" t="s">
        <v>1</v>
      </c>
      <c r="F329" s="178" t="s">
        <v>253</v>
      </c>
      <c r="H329" s="177" t="s">
        <v>1</v>
      </c>
      <c r="I329" s="179"/>
      <c r="L329" s="175"/>
      <c r="M329" s="180"/>
      <c r="N329" s="181"/>
      <c r="O329" s="181"/>
      <c r="P329" s="181"/>
      <c r="Q329" s="181"/>
      <c r="R329" s="181"/>
      <c r="S329" s="181"/>
      <c r="T329" s="182"/>
      <c r="AT329" s="177" t="s">
        <v>150</v>
      </c>
      <c r="AU329" s="177" t="s">
        <v>88</v>
      </c>
      <c r="AV329" s="13" t="s">
        <v>86</v>
      </c>
      <c r="AW329" s="13" t="s">
        <v>34</v>
      </c>
      <c r="AX329" s="13" t="s">
        <v>78</v>
      </c>
      <c r="AY329" s="177" t="s">
        <v>142</v>
      </c>
    </row>
    <row r="330" spans="1:65" s="14" customFormat="1" ht="11.25">
      <c r="B330" s="183"/>
      <c r="D330" s="176" t="s">
        <v>150</v>
      </c>
      <c r="E330" s="184" t="s">
        <v>1</v>
      </c>
      <c r="F330" s="185" t="s">
        <v>374</v>
      </c>
      <c r="H330" s="186">
        <v>13.65</v>
      </c>
      <c r="I330" s="187"/>
      <c r="L330" s="183"/>
      <c r="M330" s="188"/>
      <c r="N330" s="189"/>
      <c r="O330" s="189"/>
      <c r="P330" s="189"/>
      <c r="Q330" s="189"/>
      <c r="R330" s="189"/>
      <c r="S330" s="189"/>
      <c r="T330" s="190"/>
      <c r="AT330" s="184" t="s">
        <v>150</v>
      </c>
      <c r="AU330" s="184" t="s">
        <v>88</v>
      </c>
      <c r="AV330" s="14" t="s">
        <v>88</v>
      </c>
      <c r="AW330" s="14" t="s">
        <v>34</v>
      </c>
      <c r="AX330" s="14" t="s">
        <v>78</v>
      </c>
      <c r="AY330" s="184" t="s">
        <v>142</v>
      </c>
    </row>
    <row r="331" spans="1:65" s="15" customFormat="1" ht="11.25">
      <c r="B331" s="191"/>
      <c r="D331" s="176" t="s">
        <v>150</v>
      </c>
      <c r="E331" s="192" t="s">
        <v>1</v>
      </c>
      <c r="F331" s="193" t="s">
        <v>163</v>
      </c>
      <c r="H331" s="194">
        <v>13.65</v>
      </c>
      <c r="I331" s="195"/>
      <c r="L331" s="191"/>
      <c r="M331" s="196"/>
      <c r="N331" s="197"/>
      <c r="O331" s="197"/>
      <c r="P331" s="197"/>
      <c r="Q331" s="197"/>
      <c r="R331" s="197"/>
      <c r="S331" s="197"/>
      <c r="T331" s="198"/>
      <c r="AT331" s="192" t="s">
        <v>150</v>
      </c>
      <c r="AU331" s="192" t="s">
        <v>88</v>
      </c>
      <c r="AV331" s="15" t="s">
        <v>148</v>
      </c>
      <c r="AW331" s="15" t="s">
        <v>34</v>
      </c>
      <c r="AX331" s="15" t="s">
        <v>86</v>
      </c>
      <c r="AY331" s="192" t="s">
        <v>142</v>
      </c>
    </row>
    <row r="332" spans="1:65" s="12" customFormat="1" ht="22.9" customHeight="1">
      <c r="B332" s="148"/>
      <c r="D332" s="149" t="s">
        <v>77</v>
      </c>
      <c r="E332" s="159" t="s">
        <v>182</v>
      </c>
      <c r="F332" s="159" t="s">
        <v>375</v>
      </c>
      <c r="I332" s="151"/>
      <c r="J332" s="160">
        <f>BK332</f>
        <v>0</v>
      </c>
      <c r="L332" s="148"/>
      <c r="M332" s="153"/>
      <c r="N332" s="154"/>
      <c r="O332" s="154"/>
      <c r="P332" s="155">
        <f>SUM(P333:P371)</f>
        <v>0</v>
      </c>
      <c r="Q332" s="154"/>
      <c r="R332" s="155">
        <f>SUM(R333:R371)</f>
        <v>12.620299999999999</v>
      </c>
      <c r="S332" s="154"/>
      <c r="T332" s="156">
        <f>SUM(T333:T371)</f>
        <v>0</v>
      </c>
      <c r="AR332" s="149" t="s">
        <v>86</v>
      </c>
      <c r="AT332" s="157" t="s">
        <v>77</v>
      </c>
      <c r="AU332" s="157" t="s">
        <v>86</v>
      </c>
      <c r="AY332" s="149" t="s">
        <v>142</v>
      </c>
      <c r="BK332" s="158">
        <f>SUM(BK333:BK371)</f>
        <v>0</v>
      </c>
    </row>
    <row r="333" spans="1:65" s="2" customFormat="1" ht="16.5" customHeight="1">
      <c r="A333" s="33"/>
      <c r="B333" s="161"/>
      <c r="C333" s="162" t="s">
        <v>376</v>
      </c>
      <c r="D333" s="162" t="s">
        <v>144</v>
      </c>
      <c r="E333" s="163" t="s">
        <v>377</v>
      </c>
      <c r="F333" s="164" t="s">
        <v>378</v>
      </c>
      <c r="G333" s="165" t="s">
        <v>147</v>
      </c>
      <c r="H333" s="166">
        <v>2236.4189999999999</v>
      </c>
      <c r="I333" s="167"/>
      <c r="J333" s="168">
        <f>ROUND(I333*H333,2)</f>
        <v>0</v>
      </c>
      <c r="K333" s="164" t="s">
        <v>1046</v>
      </c>
      <c r="L333" s="34"/>
      <c r="M333" s="169" t="s">
        <v>1</v>
      </c>
      <c r="N333" s="170" t="s">
        <v>43</v>
      </c>
      <c r="O333" s="59"/>
      <c r="P333" s="171">
        <f>O333*H333</f>
        <v>0</v>
      </c>
      <c r="Q333" s="171">
        <v>0</v>
      </c>
      <c r="R333" s="171">
        <f>Q333*H333</f>
        <v>0</v>
      </c>
      <c r="S333" s="171">
        <v>0</v>
      </c>
      <c r="T333" s="17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73" t="s">
        <v>148</v>
      </c>
      <c r="AT333" s="173" t="s">
        <v>144</v>
      </c>
      <c r="AU333" s="173" t="s">
        <v>88</v>
      </c>
      <c r="AY333" s="18" t="s">
        <v>142</v>
      </c>
      <c r="BE333" s="174">
        <f>IF(N333="základní",J333,0)</f>
        <v>0</v>
      </c>
      <c r="BF333" s="174">
        <f>IF(N333="snížená",J333,0)</f>
        <v>0</v>
      </c>
      <c r="BG333" s="174">
        <f>IF(N333="zákl. přenesená",J333,0)</f>
        <v>0</v>
      </c>
      <c r="BH333" s="174">
        <f>IF(N333="sníž. přenesená",J333,0)</f>
        <v>0</v>
      </c>
      <c r="BI333" s="174">
        <f>IF(N333="nulová",J333,0)</f>
        <v>0</v>
      </c>
      <c r="BJ333" s="18" t="s">
        <v>86</v>
      </c>
      <c r="BK333" s="174">
        <f>ROUND(I333*H333,2)</f>
        <v>0</v>
      </c>
      <c r="BL333" s="18" t="s">
        <v>148</v>
      </c>
      <c r="BM333" s="173" t="s">
        <v>379</v>
      </c>
    </row>
    <row r="334" spans="1:65" s="13" customFormat="1" ht="11.25">
      <c r="B334" s="175"/>
      <c r="D334" s="176" t="s">
        <v>150</v>
      </c>
      <c r="E334" s="177" t="s">
        <v>1</v>
      </c>
      <c r="F334" s="178" t="s">
        <v>171</v>
      </c>
      <c r="H334" s="177" t="s">
        <v>1</v>
      </c>
      <c r="I334" s="179"/>
      <c r="L334" s="175"/>
      <c r="M334" s="180"/>
      <c r="N334" s="181"/>
      <c r="O334" s="181"/>
      <c r="P334" s="181"/>
      <c r="Q334" s="181"/>
      <c r="R334" s="181"/>
      <c r="S334" s="181"/>
      <c r="T334" s="182"/>
      <c r="AT334" s="177" t="s">
        <v>150</v>
      </c>
      <c r="AU334" s="177" t="s">
        <v>88</v>
      </c>
      <c r="AV334" s="13" t="s">
        <v>86</v>
      </c>
      <c r="AW334" s="13" t="s">
        <v>34</v>
      </c>
      <c r="AX334" s="13" t="s">
        <v>78</v>
      </c>
      <c r="AY334" s="177" t="s">
        <v>142</v>
      </c>
    </row>
    <row r="335" spans="1:65" s="13" customFormat="1" ht="11.25">
      <c r="B335" s="175"/>
      <c r="D335" s="176" t="s">
        <v>150</v>
      </c>
      <c r="E335" s="177" t="s">
        <v>1</v>
      </c>
      <c r="F335" s="178" t="s">
        <v>172</v>
      </c>
      <c r="H335" s="177" t="s">
        <v>1</v>
      </c>
      <c r="I335" s="179"/>
      <c r="L335" s="175"/>
      <c r="M335" s="180"/>
      <c r="N335" s="181"/>
      <c r="O335" s="181"/>
      <c r="P335" s="181"/>
      <c r="Q335" s="181"/>
      <c r="R335" s="181"/>
      <c r="S335" s="181"/>
      <c r="T335" s="182"/>
      <c r="AT335" s="177" t="s">
        <v>150</v>
      </c>
      <c r="AU335" s="177" t="s">
        <v>88</v>
      </c>
      <c r="AV335" s="13" t="s">
        <v>86</v>
      </c>
      <c r="AW335" s="13" t="s">
        <v>34</v>
      </c>
      <c r="AX335" s="13" t="s">
        <v>78</v>
      </c>
      <c r="AY335" s="177" t="s">
        <v>142</v>
      </c>
    </row>
    <row r="336" spans="1:65" s="14" customFormat="1" ht="11.25">
      <c r="B336" s="183"/>
      <c r="D336" s="176" t="s">
        <v>150</v>
      </c>
      <c r="E336" s="184" t="s">
        <v>1</v>
      </c>
      <c r="F336" s="185" t="s">
        <v>173</v>
      </c>
      <c r="H336" s="186">
        <v>888.49400000000003</v>
      </c>
      <c r="I336" s="187"/>
      <c r="L336" s="183"/>
      <c r="M336" s="188"/>
      <c r="N336" s="189"/>
      <c r="O336" s="189"/>
      <c r="P336" s="189"/>
      <c r="Q336" s="189"/>
      <c r="R336" s="189"/>
      <c r="S336" s="189"/>
      <c r="T336" s="190"/>
      <c r="AT336" s="184" t="s">
        <v>150</v>
      </c>
      <c r="AU336" s="184" t="s">
        <v>88</v>
      </c>
      <c r="AV336" s="14" t="s">
        <v>88</v>
      </c>
      <c r="AW336" s="14" t="s">
        <v>34</v>
      </c>
      <c r="AX336" s="14" t="s">
        <v>78</v>
      </c>
      <c r="AY336" s="184" t="s">
        <v>142</v>
      </c>
    </row>
    <row r="337" spans="1:65" s="14" customFormat="1" ht="11.25">
      <c r="B337" s="183"/>
      <c r="D337" s="176" t="s">
        <v>150</v>
      </c>
      <c r="E337" s="184" t="s">
        <v>1</v>
      </c>
      <c r="F337" s="185" t="s">
        <v>174</v>
      </c>
      <c r="H337" s="186">
        <v>535.702</v>
      </c>
      <c r="I337" s="187"/>
      <c r="L337" s="183"/>
      <c r="M337" s="188"/>
      <c r="N337" s="189"/>
      <c r="O337" s="189"/>
      <c r="P337" s="189"/>
      <c r="Q337" s="189"/>
      <c r="R337" s="189"/>
      <c r="S337" s="189"/>
      <c r="T337" s="190"/>
      <c r="AT337" s="184" t="s">
        <v>150</v>
      </c>
      <c r="AU337" s="184" t="s">
        <v>88</v>
      </c>
      <c r="AV337" s="14" t="s">
        <v>88</v>
      </c>
      <c r="AW337" s="14" t="s">
        <v>34</v>
      </c>
      <c r="AX337" s="14" t="s">
        <v>78</v>
      </c>
      <c r="AY337" s="184" t="s">
        <v>142</v>
      </c>
    </row>
    <row r="338" spans="1:65" s="13" customFormat="1" ht="11.25">
      <c r="B338" s="175"/>
      <c r="D338" s="176" t="s">
        <v>150</v>
      </c>
      <c r="E338" s="177" t="s">
        <v>1</v>
      </c>
      <c r="F338" s="178" t="s">
        <v>175</v>
      </c>
      <c r="H338" s="177" t="s">
        <v>1</v>
      </c>
      <c r="I338" s="179"/>
      <c r="L338" s="175"/>
      <c r="M338" s="180"/>
      <c r="N338" s="181"/>
      <c r="O338" s="181"/>
      <c r="P338" s="181"/>
      <c r="Q338" s="181"/>
      <c r="R338" s="181"/>
      <c r="S338" s="181"/>
      <c r="T338" s="182"/>
      <c r="AT338" s="177" t="s">
        <v>150</v>
      </c>
      <c r="AU338" s="177" t="s">
        <v>88</v>
      </c>
      <c r="AV338" s="13" t="s">
        <v>86</v>
      </c>
      <c r="AW338" s="13" t="s">
        <v>34</v>
      </c>
      <c r="AX338" s="13" t="s">
        <v>78</v>
      </c>
      <c r="AY338" s="177" t="s">
        <v>142</v>
      </c>
    </row>
    <row r="339" spans="1:65" s="14" customFormat="1" ht="11.25">
      <c r="B339" s="183"/>
      <c r="D339" s="176" t="s">
        <v>150</v>
      </c>
      <c r="E339" s="184" t="s">
        <v>1</v>
      </c>
      <c r="F339" s="185" t="s">
        <v>176</v>
      </c>
      <c r="H339" s="186">
        <v>99.9</v>
      </c>
      <c r="I339" s="187"/>
      <c r="L339" s="183"/>
      <c r="M339" s="188"/>
      <c r="N339" s="189"/>
      <c r="O339" s="189"/>
      <c r="P339" s="189"/>
      <c r="Q339" s="189"/>
      <c r="R339" s="189"/>
      <c r="S339" s="189"/>
      <c r="T339" s="190"/>
      <c r="AT339" s="184" t="s">
        <v>150</v>
      </c>
      <c r="AU339" s="184" t="s">
        <v>88</v>
      </c>
      <c r="AV339" s="14" t="s">
        <v>88</v>
      </c>
      <c r="AW339" s="14" t="s">
        <v>34</v>
      </c>
      <c r="AX339" s="14" t="s">
        <v>78</v>
      </c>
      <c r="AY339" s="184" t="s">
        <v>142</v>
      </c>
    </row>
    <row r="340" spans="1:65" s="14" customFormat="1" ht="11.25">
      <c r="B340" s="183"/>
      <c r="D340" s="176" t="s">
        <v>150</v>
      </c>
      <c r="E340" s="184" t="s">
        <v>1</v>
      </c>
      <c r="F340" s="185" t="s">
        <v>177</v>
      </c>
      <c r="H340" s="186">
        <v>76.95</v>
      </c>
      <c r="I340" s="187"/>
      <c r="L340" s="183"/>
      <c r="M340" s="188"/>
      <c r="N340" s="189"/>
      <c r="O340" s="189"/>
      <c r="P340" s="189"/>
      <c r="Q340" s="189"/>
      <c r="R340" s="189"/>
      <c r="S340" s="189"/>
      <c r="T340" s="190"/>
      <c r="AT340" s="184" t="s">
        <v>150</v>
      </c>
      <c r="AU340" s="184" t="s">
        <v>88</v>
      </c>
      <c r="AV340" s="14" t="s">
        <v>88</v>
      </c>
      <c r="AW340" s="14" t="s">
        <v>34</v>
      </c>
      <c r="AX340" s="14" t="s">
        <v>78</v>
      </c>
      <c r="AY340" s="184" t="s">
        <v>142</v>
      </c>
    </row>
    <row r="341" spans="1:65" s="16" customFormat="1" ht="11.25">
      <c r="B341" s="199"/>
      <c r="D341" s="176" t="s">
        <v>150</v>
      </c>
      <c r="E341" s="200" t="s">
        <v>1</v>
      </c>
      <c r="F341" s="201" t="s">
        <v>237</v>
      </c>
      <c r="H341" s="202">
        <v>1601.046</v>
      </c>
      <c r="I341" s="203"/>
      <c r="L341" s="199"/>
      <c r="M341" s="204"/>
      <c r="N341" s="205"/>
      <c r="O341" s="205"/>
      <c r="P341" s="205"/>
      <c r="Q341" s="205"/>
      <c r="R341" s="205"/>
      <c r="S341" s="205"/>
      <c r="T341" s="206"/>
      <c r="AT341" s="200" t="s">
        <v>150</v>
      </c>
      <c r="AU341" s="200" t="s">
        <v>88</v>
      </c>
      <c r="AV341" s="16" t="s">
        <v>167</v>
      </c>
      <c r="AW341" s="16" t="s">
        <v>34</v>
      </c>
      <c r="AX341" s="16" t="s">
        <v>78</v>
      </c>
      <c r="AY341" s="200" t="s">
        <v>142</v>
      </c>
    </row>
    <row r="342" spans="1:65" s="14" customFormat="1" ht="11.25">
      <c r="B342" s="183"/>
      <c r="D342" s="176" t="s">
        <v>150</v>
      </c>
      <c r="E342" s="184" t="s">
        <v>1</v>
      </c>
      <c r="F342" s="185" t="s">
        <v>162</v>
      </c>
      <c r="H342" s="186">
        <v>635.37300000000005</v>
      </c>
      <c r="I342" s="187"/>
      <c r="L342" s="183"/>
      <c r="M342" s="188"/>
      <c r="N342" s="189"/>
      <c r="O342" s="189"/>
      <c r="P342" s="189"/>
      <c r="Q342" s="189"/>
      <c r="R342" s="189"/>
      <c r="S342" s="189"/>
      <c r="T342" s="190"/>
      <c r="AT342" s="184" t="s">
        <v>150</v>
      </c>
      <c r="AU342" s="184" t="s">
        <v>88</v>
      </c>
      <c r="AV342" s="14" t="s">
        <v>88</v>
      </c>
      <c r="AW342" s="14" t="s">
        <v>34</v>
      </c>
      <c r="AX342" s="14" t="s">
        <v>78</v>
      </c>
      <c r="AY342" s="184" t="s">
        <v>142</v>
      </c>
    </row>
    <row r="343" spans="1:65" s="15" customFormat="1" ht="11.25">
      <c r="B343" s="191"/>
      <c r="D343" s="176" t="s">
        <v>150</v>
      </c>
      <c r="E343" s="192" t="s">
        <v>1</v>
      </c>
      <c r="F343" s="193" t="s">
        <v>163</v>
      </c>
      <c r="H343" s="194">
        <v>2236.4189999999999</v>
      </c>
      <c r="I343" s="195"/>
      <c r="L343" s="191"/>
      <c r="M343" s="196"/>
      <c r="N343" s="197"/>
      <c r="O343" s="197"/>
      <c r="P343" s="197"/>
      <c r="Q343" s="197"/>
      <c r="R343" s="197"/>
      <c r="S343" s="197"/>
      <c r="T343" s="198"/>
      <c r="AT343" s="192" t="s">
        <v>150</v>
      </c>
      <c r="AU343" s="192" t="s">
        <v>88</v>
      </c>
      <c r="AV343" s="15" t="s">
        <v>148</v>
      </c>
      <c r="AW343" s="15" t="s">
        <v>34</v>
      </c>
      <c r="AX343" s="15" t="s">
        <v>86</v>
      </c>
      <c r="AY343" s="192" t="s">
        <v>142</v>
      </c>
    </row>
    <row r="344" spans="1:65" s="2" customFormat="1" ht="16.5" customHeight="1">
      <c r="A344" s="33"/>
      <c r="B344" s="161"/>
      <c r="C344" s="162" t="s">
        <v>380</v>
      </c>
      <c r="D344" s="162" t="s">
        <v>144</v>
      </c>
      <c r="E344" s="163" t="s">
        <v>381</v>
      </c>
      <c r="F344" s="164" t="s">
        <v>382</v>
      </c>
      <c r="G344" s="165" t="s">
        <v>147</v>
      </c>
      <c r="H344" s="166">
        <v>36.54</v>
      </c>
      <c r="I344" s="167"/>
      <c r="J344" s="168">
        <f>ROUND(I344*H344,2)</f>
        <v>0</v>
      </c>
      <c r="K344" s="164" t="s">
        <v>1046</v>
      </c>
      <c r="L344" s="34"/>
      <c r="M344" s="169" t="s">
        <v>1</v>
      </c>
      <c r="N344" s="170" t="s">
        <v>43</v>
      </c>
      <c r="O344" s="59"/>
      <c r="P344" s="171">
        <f>O344*H344</f>
        <v>0</v>
      </c>
      <c r="Q344" s="171">
        <v>0.34499999999999997</v>
      </c>
      <c r="R344" s="171">
        <f>Q344*H344</f>
        <v>12.606299999999999</v>
      </c>
      <c r="S344" s="171">
        <v>0</v>
      </c>
      <c r="T344" s="17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73" t="s">
        <v>148</v>
      </c>
      <c r="AT344" s="173" t="s">
        <v>144</v>
      </c>
      <c r="AU344" s="173" t="s">
        <v>88</v>
      </c>
      <c r="AY344" s="18" t="s">
        <v>142</v>
      </c>
      <c r="BE344" s="174">
        <f>IF(N344="základní",J344,0)</f>
        <v>0</v>
      </c>
      <c r="BF344" s="174">
        <f>IF(N344="snížená",J344,0)</f>
        <v>0</v>
      </c>
      <c r="BG344" s="174">
        <f>IF(N344="zákl. přenesená",J344,0)</f>
        <v>0</v>
      </c>
      <c r="BH344" s="174">
        <f>IF(N344="sníž. přenesená",J344,0)</f>
        <v>0</v>
      </c>
      <c r="BI344" s="174">
        <f>IF(N344="nulová",J344,0)</f>
        <v>0</v>
      </c>
      <c r="BJ344" s="18" t="s">
        <v>86</v>
      </c>
      <c r="BK344" s="174">
        <f>ROUND(I344*H344,2)</f>
        <v>0</v>
      </c>
      <c r="BL344" s="18" t="s">
        <v>148</v>
      </c>
      <c r="BM344" s="173" t="s">
        <v>383</v>
      </c>
    </row>
    <row r="345" spans="1:65" s="13" customFormat="1" ht="11.25">
      <c r="B345" s="175"/>
      <c r="D345" s="176" t="s">
        <v>150</v>
      </c>
      <c r="E345" s="177" t="s">
        <v>1</v>
      </c>
      <c r="F345" s="178" t="s">
        <v>384</v>
      </c>
      <c r="H345" s="177" t="s">
        <v>1</v>
      </c>
      <c r="I345" s="179"/>
      <c r="L345" s="175"/>
      <c r="M345" s="180"/>
      <c r="N345" s="181"/>
      <c r="O345" s="181"/>
      <c r="P345" s="181"/>
      <c r="Q345" s="181"/>
      <c r="R345" s="181"/>
      <c r="S345" s="181"/>
      <c r="T345" s="182"/>
      <c r="AT345" s="177" t="s">
        <v>150</v>
      </c>
      <c r="AU345" s="177" t="s">
        <v>88</v>
      </c>
      <c r="AV345" s="13" t="s">
        <v>86</v>
      </c>
      <c r="AW345" s="13" t="s">
        <v>34</v>
      </c>
      <c r="AX345" s="13" t="s">
        <v>78</v>
      </c>
      <c r="AY345" s="177" t="s">
        <v>142</v>
      </c>
    </row>
    <row r="346" spans="1:65" s="14" customFormat="1" ht="11.25">
      <c r="B346" s="183"/>
      <c r="D346" s="176" t="s">
        <v>150</v>
      </c>
      <c r="E346" s="184" t="s">
        <v>1</v>
      </c>
      <c r="F346" s="185" t="s">
        <v>385</v>
      </c>
      <c r="H346" s="186">
        <v>36.54</v>
      </c>
      <c r="I346" s="187"/>
      <c r="L346" s="183"/>
      <c r="M346" s="188"/>
      <c r="N346" s="189"/>
      <c r="O346" s="189"/>
      <c r="P346" s="189"/>
      <c r="Q346" s="189"/>
      <c r="R346" s="189"/>
      <c r="S346" s="189"/>
      <c r="T346" s="190"/>
      <c r="AT346" s="184" t="s">
        <v>150</v>
      </c>
      <c r="AU346" s="184" t="s">
        <v>88</v>
      </c>
      <c r="AV346" s="14" t="s">
        <v>88</v>
      </c>
      <c r="AW346" s="14" t="s">
        <v>34</v>
      </c>
      <c r="AX346" s="14" t="s">
        <v>78</v>
      </c>
      <c r="AY346" s="184" t="s">
        <v>142</v>
      </c>
    </row>
    <row r="347" spans="1:65" s="15" customFormat="1" ht="11.25">
      <c r="B347" s="191"/>
      <c r="D347" s="176" t="s">
        <v>150</v>
      </c>
      <c r="E347" s="192" t="s">
        <v>1</v>
      </c>
      <c r="F347" s="193" t="s">
        <v>163</v>
      </c>
      <c r="H347" s="194">
        <v>36.54</v>
      </c>
      <c r="I347" s="195"/>
      <c r="L347" s="191"/>
      <c r="M347" s="196"/>
      <c r="N347" s="197"/>
      <c r="O347" s="197"/>
      <c r="P347" s="197"/>
      <c r="Q347" s="197"/>
      <c r="R347" s="197"/>
      <c r="S347" s="197"/>
      <c r="T347" s="198"/>
      <c r="AT347" s="192" t="s">
        <v>150</v>
      </c>
      <c r="AU347" s="192" t="s">
        <v>88</v>
      </c>
      <c r="AV347" s="15" t="s">
        <v>148</v>
      </c>
      <c r="AW347" s="15" t="s">
        <v>34</v>
      </c>
      <c r="AX347" s="15" t="s">
        <v>86</v>
      </c>
      <c r="AY347" s="192" t="s">
        <v>142</v>
      </c>
    </row>
    <row r="348" spans="1:65" s="2" customFormat="1" ht="21.75" customHeight="1">
      <c r="A348" s="33"/>
      <c r="B348" s="161"/>
      <c r="C348" s="162" t="s">
        <v>386</v>
      </c>
      <c r="D348" s="162" t="s">
        <v>144</v>
      </c>
      <c r="E348" s="163" t="s">
        <v>387</v>
      </c>
      <c r="F348" s="164" t="s">
        <v>388</v>
      </c>
      <c r="G348" s="165" t="s">
        <v>147</v>
      </c>
      <c r="H348" s="166">
        <v>2117.8229999999999</v>
      </c>
      <c r="I348" s="167"/>
      <c r="J348" s="168">
        <f>ROUND(I348*H348,2)</f>
        <v>0</v>
      </c>
      <c r="K348" s="164" t="s">
        <v>1046</v>
      </c>
      <c r="L348" s="34"/>
      <c r="M348" s="169" t="s">
        <v>1</v>
      </c>
      <c r="N348" s="170" t="s">
        <v>43</v>
      </c>
      <c r="O348" s="59"/>
      <c r="P348" s="171">
        <f>O348*H348</f>
        <v>0</v>
      </c>
      <c r="Q348" s="171">
        <v>0</v>
      </c>
      <c r="R348" s="171">
        <f>Q348*H348</f>
        <v>0</v>
      </c>
      <c r="S348" s="171">
        <v>0</v>
      </c>
      <c r="T348" s="17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73" t="s">
        <v>148</v>
      </c>
      <c r="AT348" s="173" t="s">
        <v>144</v>
      </c>
      <c r="AU348" s="173" t="s">
        <v>88</v>
      </c>
      <c r="AY348" s="18" t="s">
        <v>142</v>
      </c>
      <c r="BE348" s="174">
        <f>IF(N348="základní",J348,0)</f>
        <v>0</v>
      </c>
      <c r="BF348" s="174">
        <f>IF(N348="snížená",J348,0)</f>
        <v>0</v>
      </c>
      <c r="BG348" s="174">
        <f>IF(N348="zákl. přenesená",J348,0)</f>
        <v>0</v>
      </c>
      <c r="BH348" s="174">
        <f>IF(N348="sníž. přenesená",J348,0)</f>
        <v>0</v>
      </c>
      <c r="BI348" s="174">
        <f>IF(N348="nulová",J348,0)</f>
        <v>0</v>
      </c>
      <c r="BJ348" s="18" t="s">
        <v>86</v>
      </c>
      <c r="BK348" s="174">
        <f>ROUND(I348*H348,2)</f>
        <v>0</v>
      </c>
      <c r="BL348" s="18" t="s">
        <v>148</v>
      </c>
      <c r="BM348" s="173" t="s">
        <v>389</v>
      </c>
    </row>
    <row r="349" spans="1:65" s="13" customFormat="1" ht="11.25">
      <c r="B349" s="175"/>
      <c r="D349" s="176" t="s">
        <v>150</v>
      </c>
      <c r="E349" s="177" t="s">
        <v>1</v>
      </c>
      <c r="F349" s="178" t="s">
        <v>171</v>
      </c>
      <c r="H349" s="177" t="s">
        <v>1</v>
      </c>
      <c r="I349" s="179"/>
      <c r="L349" s="175"/>
      <c r="M349" s="180"/>
      <c r="N349" s="181"/>
      <c r="O349" s="181"/>
      <c r="P349" s="181"/>
      <c r="Q349" s="181"/>
      <c r="R349" s="181"/>
      <c r="S349" s="181"/>
      <c r="T349" s="182"/>
      <c r="AT349" s="177" t="s">
        <v>150</v>
      </c>
      <c r="AU349" s="177" t="s">
        <v>88</v>
      </c>
      <c r="AV349" s="13" t="s">
        <v>86</v>
      </c>
      <c r="AW349" s="13" t="s">
        <v>34</v>
      </c>
      <c r="AX349" s="13" t="s">
        <v>78</v>
      </c>
      <c r="AY349" s="177" t="s">
        <v>142</v>
      </c>
    </row>
    <row r="350" spans="1:65" s="13" customFormat="1" ht="11.25">
      <c r="B350" s="175"/>
      <c r="D350" s="176" t="s">
        <v>150</v>
      </c>
      <c r="E350" s="177" t="s">
        <v>1</v>
      </c>
      <c r="F350" s="178" t="s">
        <v>172</v>
      </c>
      <c r="H350" s="177" t="s">
        <v>1</v>
      </c>
      <c r="I350" s="179"/>
      <c r="L350" s="175"/>
      <c r="M350" s="180"/>
      <c r="N350" s="181"/>
      <c r="O350" s="181"/>
      <c r="P350" s="181"/>
      <c r="Q350" s="181"/>
      <c r="R350" s="181"/>
      <c r="S350" s="181"/>
      <c r="T350" s="182"/>
      <c r="AT350" s="177" t="s">
        <v>150</v>
      </c>
      <c r="AU350" s="177" t="s">
        <v>88</v>
      </c>
      <c r="AV350" s="13" t="s">
        <v>86</v>
      </c>
      <c r="AW350" s="13" t="s">
        <v>34</v>
      </c>
      <c r="AX350" s="13" t="s">
        <v>78</v>
      </c>
      <c r="AY350" s="177" t="s">
        <v>142</v>
      </c>
    </row>
    <row r="351" spans="1:65" s="14" customFormat="1" ht="11.25">
      <c r="B351" s="183"/>
      <c r="D351" s="176" t="s">
        <v>150</v>
      </c>
      <c r="E351" s="184" t="s">
        <v>1</v>
      </c>
      <c r="F351" s="185" t="s">
        <v>390</v>
      </c>
      <c r="H351" s="186">
        <v>822.68</v>
      </c>
      <c r="I351" s="187"/>
      <c r="L351" s="183"/>
      <c r="M351" s="188"/>
      <c r="N351" s="189"/>
      <c r="O351" s="189"/>
      <c r="P351" s="189"/>
      <c r="Q351" s="189"/>
      <c r="R351" s="189"/>
      <c r="S351" s="189"/>
      <c r="T351" s="190"/>
      <c r="AT351" s="184" t="s">
        <v>150</v>
      </c>
      <c r="AU351" s="184" t="s">
        <v>88</v>
      </c>
      <c r="AV351" s="14" t="s">
        <v>88</v>
      </c>
      <c r="AW351" s="14" t="s">
        <v>34</v>
      </c>
      <c r="AX351" s="14" t="s">
        <v>78</v>
      </c>
      <c r="AY351" s="184" t="s">
        <v>142</v>
      </c>
    </row>
    <row r="352" spans="1:65" s="14" customFormat="1" ht="11.25">
      <c r="B352" s="183"/>
      <c r="D352" s="176" t="s">
        <v>150</v>
      </c>
      <c r="E352" s="184" t="s">
        <v>1</v>
      </c>
      <c r="F352" s="185" t="s">
        <v>391</v>
      </c>
      <c r="H352" s="186">
        <v>496.02</v>
      </c>
      <c r="I352" s="187"/>
      <c r="L352" s="183"/>
      <c r="M352" s="188"/>
      <c r="N352" s="189"/>
      <c r="O352" s="189"/>
      <c r="P352" s="189"/>
      <c r="Q352" s="189"/>
      <c r="R352" s="189"/>
      <c r="S352" s="189"/>
      <c r="T352" s="190"/>
      <c r="AT352" s="184" t="s">
        <v>150</v>
      </c>
      <c r="AU352" s="184" t="s">
        <v>88</v>
      </c>
      <c r="AV352" s="14" t="s">
        <v>88</v>
      </c>
      <c r="AW352" s="14" t="s">
        <v>34</v>
      </c>
      <c r="AX352" s="14" t="s">
        <v>78</v>
      </c>
      <c r="AY352" s="184" t="s">
        <v>142</v>
      </c>
    </row>
    <row r="353" spans="1:65" s="13" customFormat="1" ht="11.25">
      <c r="B353" s="175"/>
      <c r="D353" s="176" t="s">
        <v>150</v>
      </c>
      <c r="E353" s="177" t="s">
        <v>1</v>
      </c>
      <c r="F353" s="178" t="s">
        <v>175</v>
      </c>
      <c r="H353" s="177" t="s">
        <v>1</v>
      </c>
      <c r="I353" s="179"/>
      <c r="L353" s="175"/>
      <c r="M353" s="180"/>
      <c r="N353" s="181"/>
      <c r="O353" s="181"/>
      <c r="P353" s="181"/>
      <c r="Q353" s="181"/>
      <c r="R353" s="181"/>
      <c r="S353" s="181"/>
      <c r="T353" s="182"/>
      <c r="AT353" s="177" t="s">
        <v>150</v>
      </c>
      <c r="AU353" s="177" t="s">
        <v>88</v>
      </c>
      <c r="AV353" s="13" t="s">
        <v>86</v>
      </c>
      <c r="AW353" s="13" t="s">
        <v>34</v>
      </c>
      <c r="AX353" s="13" t="s">
        <v>78</v>
      </c>
      <c r="AY353" s="177" t="s">
        <v>142</v>
      </c>
    </row>
    <row r="354" spans="1:65" s="14" customFormat="1" ht="11.25">
      <c r="B354" s="183"/>
      <c r="D354" s="176" t="s">
        <v>150</v>
      </c>
      <c r="E354" s="184" t="s">
        <v>1</v>
      </c>
      <c r="F354" s="185" t="s">
        <v>392</v>
      </c>
      <c r="H354" s="186">
        <v>92.5</v>
      </c>
      <c r="I354" s="187"/>
      <c r="L354" s="183"/>
      <c r="M354" s="188"/>
      <c r="N354" s="189"/>
      <c r="O354" s="189"/>
      <c r="P354" s="189"/>
      <c r="Q354" s="189"/>
      <c r="R354" s="189"/>
      <c r="S354" s="189"/>
      <c r="T354" s="190"/>
      <c r="AT354" s="184" t="s">
        <v>150</v>
      </c>
      <c r="AU354" s="184" t="s">
        <v>88</v>
      </c>
      <c r="AV354" s="14" t="s">
        <v>88</v>
      </c>
      <c r="AW354" s="14" t="s">
        <v>34</v>
      </c>
      <c r="AX354" s="14" t="s">
        <v>78</v>
      </c>
      <c r="AY354" s="184" t="s">
        <v>142</v>
      </c>
    </row>
    <row r="355" spans="1:65" s="14" customFormat="1" ht="11.25">
      <c r="B355" s="183"/>
      <c r="D355" s="176" t="s">
        <v>150</v>
      </c>
      <c r="E355" s="184" t="s">
        <v>1</v>
      </c>
      <c r="F355" s="185" t="s">
        <v>393</v>
      </c>
      <c r="H355" s="186">
        <v>71.25</v>
      </c>
      <c r="I355" s="187"/>
      <c r="L355" s="183"/>
      <c r="M355" s="188"/>
      <c r="N355" s="189"/>
      <c r="O355" s="189"/>
      <c r="P355" s="189"/>
      <c r="Q355" s="189"/>
      <c r="R355" s="189"/>
      <c r="S355" s="189"/>
      <c r="T355" s="190"/>
      <c r="AT355" s="184" t="s">
        <v>150</v>
      </c>
      <c r="AU355" s="184" t="s">
        <v>88</v>
      </c>
      <c r="AV355" s="14" t="s">
        <v>88</v>
      </c>
      <c r="AW355" s="14" t="s">
        <v>34</v>
      </c>
      <c r="AX355" s="14" t="s">
        <v>78</v>
      </c>
      <c r="AY355" s="184" t="s">
        <v>142</v>
      </c>
    </row>
    <row r="356" spans="1:65" s="16" customFormat="1" ht="11.25">
      <c r="B356" s="199"/>
      <c r="D356" s="176" t="s">
        <v>150</v>
      </c>
      <c r="E356" s="200" t="s">
        <v>1</v>
      </c>
      <c r="F356" s="201" t="s">
        <v>237</v>
      </c>
      <c r="H356" s="202">
        <v>1482.4499999999998</v>
      </c>
      <c r="I356" s="203"/>
      <c r="L356" s="199"/>
      <c r="M356" s="204"/>
      <c r="N356" s="205"/>
      <c r="O356" s="205"/>
      <c r="P356" s="205"/>
      <c r="Q356" s="205"/>
      <c r="R356" s="205"/>
      <c r="S356" s="205"/>
      <c r="T356" s="206"/>
      <c r="AT356" s="200" t="s">
        <v>150</v>
      </c>
      <c r="AU356" s="200" t="s">
        <v>88</v>
      </c>
      <c r="AV356" s="16" t="s">
        <v>167</v>
      </c>
      <c r="AW356" s="16" t="s">
        <v>34</v>
      </c>
      <c r="AX356" s="16" t="s">
        <v>78</v>
      </c>
      <c r="AY356" s="200" t="s">
        <v>142</v>
      </c>
    </row>
    <row r="357" spans="1:65" s="14" customFormat="1" ht="11.25">
      <c r="B357" s="183"/>
      <c r="D357" s="176" t="s">
        <v>150</v>
      </c>
      <c r="E357" s="184" t="s">
        <v>1</v>
      </c>
      <c r="F357" s="185" t="s">
        <v>162</v>
      </c>
      <c r="H357" s="186">
        <v>635.37300000000005</v>
      </c>
      <c r="I357" s="187"/>
      <c r="L357" s="183"/>
      <c r="M357" s="188"/>
      <c r="N357" s="189"/>
      <c r="O357" s="189"/>
      <c r="P357" s="189"/>
      <c r="Q357" s="189"/>
      <c r="R357" s="189"/>
      <c r="S357" s="189"/>
      <c r="T357" s="190"/>
      <c r="AT357" s="184" t="s">
        <v>150</v>
      </c>
      <c r="AU357" s="184" t="s">
        <v>88</v>
      </c>
      <c r="AV357" s="14" t="s">
        <v>88</v>
      </c>
      <c r="AW357" s="14" t="s">
        <v>34</v>
      </c>
      <c r="AX357" s="14" t="s">
        <v>78</v>
      </c>
      <c r="AY357" s="184" t="s">
        <v>142</v>
      </c>
    </row>
    <row r="358" spans="1:65" s="15" customFormat="1" ht="11.25">
      <c r="B358" s="191"/>
      <c r="D358" s="176" t="s">
        <v>150</v>
      </c>
      <c r="E358" s="192" t="s">
        <v>1</v>
      </c>
      <c r="F358" s="193" t="s">
        <v>163</v>
      </c>
      <c r="H358" s="194">
        <v>2117.8229999999999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150</v>
      </c>
      <c r="AU358" s="192" t="s">
        <v>88</v>
      </c>
      <c r="AV358" s="15" t="s">
        <v>148</v>
      </c>
      <c r="AW358" s="15" t="s">
        <v>34</v>
      </c>
      <c r="AX358" s="15" t="s">
        <v>86</v>
      </c>
      <c r="AY358" s="192" t="s">
        <v>142</v>
      </c>
    </row>
    <row r="359" spans="1:65" s="2" customFormat="1" ht="21.75" customHeight="1">
      <c r="A359" s="33"/>
      <c r="B359" s="161"/>
      <c r="C359" s="162" t="s">
        <v>394</v>
      </c>
      <c r="D359" s="162" t="s">
        <v>144</v>
      </c>
      <c r="E359" s="163" t="s">
        <v>395</v>
      </c>
      <c r="F359" s="164" t="s">
        <v>396</v>
      </c>
      <c r="G359" s="165" t="s">
        <v>147</v>
      </c>
      <c r="H359" s="166">
        <v>2117.8229999999999</v>
      </c>
      <c r="I359" s="167"/>
      <c r="J359" s="168">
        <f>ROUND(I359*H359,2)</f>
        <v>0</v>
      </c>
      <c r="K359" s="164" t="s">
        <v>1046</v>
      </c>
      <c r="L359" s="34"/>
      <c r="M359" s="169" t="s">
        <v>1</v>
      </c>
      <c r="N359" s="170" t="s">
        <v>43</v>
      </c>
      <c r="O359" s="59"/>
      <c r="P359" s="171">
        <f>O359*H359</f>
        <v>0</v>
      </c>
      <c r="Q359" s="171">
        <v>0</v>
      </c>
      <c r="R359" s="171">
        <f>Q359*H359</f>
        <v>0</v>
      </c>
      <c r="S359" s="171">
        <v>0</v>
      </c>
      <c r="T359" s="17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73" t="s">
        <v>148</v>
      </c>
      <c r="AT359" s="173" t="s">
        <v>144</v>
      </c>
      <c r="AU359" s="173" t="s">
        <v>88</v>
      </c>
      <c r="AY359" s="18" t="s">
        <v>142</v>
      </c>
      <c r="BE359" s="174">
        <f>IF(N359="základní",J359,0)</f>
        <v>0</v>
      </c>
      <c r="BF359" s="174">
        <f>IF(N359="snížená",J359,0)</f>
        <v>0</v>
      </c>
      <c r="BG359" s="174">
        <f>IF(N359="zákl. přenesená",J359,0)</f>
        <v>0</v>
      </c>
      <c r="BH359" s="174">
        <f>IF(N359="sníž. přenesená",J359,0)</f>
        <v>0</v>
      </c>
      <c r="BI359" s="174">
        <f>IF(N359="nulová",J359,0)</f>
        <v>0</v>
      </c>
      <c r="BJ359" s="18" t="s">
        <v>86</v>
      </c>
      <c r="BK359" s="174">
        <f>ROUND(I359*H359,2)</f>
        <v>0</v>
      </c>
      <c r="BL359" s="18" t="s">
        <v>148</v>
      </c>
      <c r="BM359" s="173" t="s">
        <v>397</v>
      </c>
    </row>
    <row r="360" spans="1:65" s="2" customFormat="1" ht="21.75" customHeight="1">
      <c r="A360" s="33"/>
      <c r="B360" s="161"/>
      <c r="C360" s="162" t="s">
        <v>398</v>
      </c>
      <c r="D360" s="162" t="s">
        <v>144</v>
      </c>
      <c r="E360" s="163" t="s">
        <v>399</v>
      </c>
      <c r="F360" s="164" t="s">
        <v>400</v>
      </c>
      <c r="G360" s="165" t="s">
        <v>147</v>
      </c>
      <c r="H360" s="166">
        <v>2117.8229999999999</v>
      </c>
      <c r="I360" s="167"/>
      <c r="J360" s="168">
        <f>ROUND(I360*H360,2)</f>
        <v>0</v>
      </c>
      <c r="K360" s="164" t="s">
        <v>1046</v>
      </c>
      <c r="L360" s="34"/>
      <c r="M360" s="169" t="s">
        <v>1</v>
      </c>
      <c r="N360" s="170" t="s">
        <v>43</v>
      </c>
      <c r="O360" s="59"/>
      <c r="P360" s="171">
        <f>O360*H360</f>
        <v>0</v>
      </c>
      <c r="Q360" s="171">
        <v>0</v>
      </c>
      <c r="R360" s="171">
        <f>Q360*H360</f>
        <v>0</v>
      </c>
      <c r="S360" s="171">
        <v>0</v>
      </c>
      <c r="T360" s="17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73" t="s">
        <v>148</v>
      </c>
      <c r="AT360" s="173" t="s">
        <v>144</v>
      </c>
      <c r="AU360" s="173" t="s">
        <v>88</v>
      </c>
      <c r="AY360" s="18" t="s">
        <v>142</v>
      </c>
      <c r="BE360" s="174">
        <f>IF(N360="základní",J360,0)</f>
        <v>0</v>
      </c>
      <c r="BF360" s="174">
        <f>IF(N360="snížená",J360,0)</f>
        <v>0</v>
      </c>
      <c r="BG360" s="174">
        <f>IF(N360="zákl. přenesená",J360,0)</f>
        <v>0</v>
      </c>
      <c r="BH360" s="174">
        <f>IF(N360="sníž. přenesená",J360,0)</f>
        <v>0</v>
      </c>
      <c r="BI360" s="174">
        <f>IF(N360="nulová",J360,0)</f>
        <v>0</v>
      </c>
      <c r="BJ360" s="18" t="s">
        <v>86</v>
      </c>
      <c r="BK360" s="174">
        <f>ROUND(I360*H360,2)</f>
        <v>0</v>
      </c>
      <c r="BL360" s="18" t="s">
        <v>148</v>
      </c>
      <c r="BM360" s="173" t="s">
        <v>401</v>
      </c>
    </row>
    <row r="361" spans="1:65" s="13" customFormat="1" ht="11.25">
      <c r="B361" s="175"/>
      <c r="D361" s="176" t="s">
        <v>150</v>
      </c>
      <c r="E361" s="177" t="s">
        <v>1</v>
      </c>
      <c r="F361" s="178" t="s">
        <v>402</v>
      </c>
      <c r="H361" s="177" t="s">
        <v>1</v>
      </c>
      <c r="I361" s="179"/>
      <c r="L361" s="175"/>
      <c r="M361" s="180"/>
      <c r="N361" s="181"/>
      <c r="O361" s="181"/>
      <c r="P361" s="181"/>
      <c r="Q361" s="181"/>
      <c r="R361" s="181"/>
      <c r="S361" s="181"/>
      <c r="T361" s="182"/>
      <c r="AT361" s="177" t="s">
        <v>150</v>
      </c>
      <c r="AU361" s="177" t="s">
        <v>88</v>
      </c>
      <c r="AV361" s="13" t="s">
        <v>86</v>
      </c>
      <c r="AW361" s="13" t="s">
        <v>34</v>
      </c>
      <c r="AX361" s="13" t="s">
        <v>78</v>
      </c>
      <c r="AY361" s="177" t="s">
        <v>142</v>
      </c>
    </row>
    <row r="362" spans="1:65" s="13" customFormat="1" ht="11.25">
      <c r="B362" s="175"/>
      <c r="D362" s="176" t="s">
        <v>150</v>
      </c>
      <c r="E362" s="177" t="s">
        <v>1</v>
      </c>
      <c r="F362" s="178" t="s">
        <v>171</v>
      </c>
      <c r="H362" s="177" t="s">
        <v>1</v>
      </c>
      <c r="I362" s="179"/>
      <c r="L362" s="175"/>
      <c r="M362" s="180"/>
      <c r="N362" s="181"/>
      <c r="O362" s="181"/>
      <c r="P362" s="181"/>
      <c r="Q362" s="181"/>
      <c r="R362" s="181"/>
      <c r="S362" s="181"/>
      <c r="T362" s="182"/>
      <c r="AT362" s="177" t="s">
        <v>150</v>
      </c>
      <c r="AU362" s="177" t="s">
        <v>88</v>
      </c>
      <c r="AV362" s="13" t="s">
        <v>86</v>
      </c>
      <c r="AW362" s="13" t="s">
        <v>34</v>
      </c>
      <c r="AX362" s="13" t="s">
        <v>78</v>
      </c>
      <c r="AY362" s="177" t="s">
        <v>142</v>
      </c>
    </row>
    <row r="363" spans="1:65" s="13" customFormat="1" ht="11.25">
      <c r="B363" s="175"/>
      <c r="D363" s="176" t="s">
        <v>150</v>
      </c>
      <c r="E363" s="177" t="s">
        <v>1</v>
      </c>
      <c r="F363" s="178" t="s">
        <v>403</v>
      </c>
      <c r="H363" s="177" t="s">
        <v>1</v>
      </c>
      <c r="I363" s="179"/>
      <c r="L363" s="175"/>
      <c r="M363" s="180"/>
      <c r="N363" s="181"/>
      <c r="O363" s="181"/>
      <c r="P363" s="181"/>
      <c r="Q363" s="181"/>
      <c r="R363" s="181"/>
      <c r="S363" s="181"/>
      <c r="T363" s="182"/>
      <c r="AT363" s="177" t="s">
        <v>150</v>
      </c>
      <c r="AU363" s="177" t="s">
        <v>88</v>
      </c>
      <c r="AV363" s="13" t="s">
        <v>86</v>
      </c>
      <c r="AW363" s="13" t="s">
        <v>34</v>
      </c>
      <c r="AX363" s="13" t="s">
        <v>78</v>
      </c>
      <c r="AY363" s="177" t="s">
        <v>142</v>
      </c>
    </row>
    <row r="364" spans="1:65" s="14" customFormat="1" ht="11.25">
      <c r="B364" s="183"/>
      <c r="D364" s="176" t="s">
        <v>150</v>
      </c>
      <c r="E364" s="184" t="s">
        <v>1</v>
      </c>
      <c r="F364" s="185" t="s">
        <v>404</v>
      </c>
      <c r="H364" s="186">
        <v>2117.8229999999999</v>
      </c>
      <c r="I364" s="187"/>
      <c r="L364" s="183"/>
      <c r="M364" s="188"/>
      <c r="N364" s="189"/>
      <c r="O364" s="189"/>
      <c r="P364" s="189"/>
      <c r="Q364" s="189"/>
      <c r="R364" s="189"/>
      <c r="S364" s="189"/>
      <c r="T364" s="190"/>
      <c r="AT364" s="184" t="s">
        <v>150</v>
      </c>
      <c r="AU364" s="184" t="s">
        <v>88</v>
      </c>
      <c r="AV364" s="14" t="s">
        <v>88</v>
      </c>
      <c r="AW364" s="14" t="s">
        <v>34</v>
      </c>
      <c r="AX364" s="14" t="s">
        <v>78</v>
      </c>
      <c r="AY364" s="184" t="s">
        <v>142</v>
      </c>
    </row>
    <row r="365" spans="1:65" s="15" customFormat="1" ht="11.25">
      <c r="B365" s="191"/>
      <c r="D365" s="176" t="s">
        <v>150</v>
      </c>
      <c r="E365" s="192" t="s">
        <v>1</v>
      </c>
      <c r="F365" s="193" t="s">
        <v>163</v>
      </c>
      <c r="H365" s="194">
        <v>2117.8229999999999</v>
      </c>
      <c r="I365" s="195"/>
      <c r="L365" s="191"/>
      <c r="M365" s="196"/>
      <c r="N365" s="197"/>
      <c r="O365" s="197"/>
      <c r="P365" s="197"/>
      <c r="Q365" s="197"/>
      <c r="R365" s="197"/>
      <c r="S365" s="197"/>
      <c r="T365" s="198"/>
      <c r="AT365" s="192" t="s">
        <v>150</v>
      </c>
      <c r="AU365" s="192" t="s">
        <v>88</v>
      </c>
      <c r="AV365" s="15" t="s">
        <v>148</v>
      </c>
      <c r="AW365" s="15" t="s">
        <v>34</v>
      </c>
      <c r="AX365" s="15" t="s">
        <v>86</v>
      </c>
      <c r="AY365" s="192" t="s">
        <v>142</v>
      </c>
    </row>
    <row r="366" spans="1:65" s="2" customFormat="1" ht="21.75" customHeight="1">
      <c r="A366" s="33"/>
      <c r="B366" s="161"/>
      <c r="C366" s="162" t="s">
        <v>405</v>
      </c>
      <c r="D366" s="162" t="s">
        <v>144</v>
      </c>
      <c r="E366" s="163" t="s">
        <v>406</v>
      </c>
      <c r="F366" s="164" t="s">
        <v>407</v>
      </c>
      <c r="G366" s="165" t="s">
        <v>147</v>
      </c>
      <c r="H366" s="166">
        <v>2117.8229999999999</v>
      </c>
      <c r="I366" s="167"/>
      <c r="J366" s="168">
        <f>ROUND(I366*H366,2)</f>
        <v>0</v>
      </c>
      <c r="K366" s="164" t="s">
        <v>1046</v>
      </c>
      <c r="L366" s="34"/>
      <c r="M366" s="169" t="s">
        <v>1</v>
      </c>
      <c r="N366" s="170" t="s">
        <v>43</v>
      </c>
      <c r="O366" s="59"/>
      <c r="P366" s="171">
        <f>O366*H366</f>
        <v>0</v>
      </c>
      <c r="Q366" s="171">
        <v>0</v>
      </c>
      <c r="R366" s="171">
        <f>Q366*H366</f>
        <v>0</v>
      </c>
      <c r="S366" s="171">
        <v>0</v>
      </c>
      <c r="T366" s="17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73" t="s">
        <v>148</v>
      </c>
      <c r="AT366" s="173" t="s">
        <v>144</v>
      </c>
      <c r="AU366" s="173" t="s">
        <v>88</v>
      </c>
      <c r="AY366" s="18" t="s">
        <v>142</v>
      </c>
      <c r="BE366" s="174">
        <f>IF(N366="základní",J366,0)</f>
        <v>0</v>
      </c>
      <c r="BF366" s="174">
        <f>IF(N366="snížená",J366,0)</f>
        <v>0</v>
      </c>
      <c r="BG366" s="174">
        <f>IF(N366="zákl. přenesená",J366,0)</f>
        <v>0</v>
      </c>
      <c r="BH366" s="174">
        <f>IF(N366="sníž. přenesená",J366,0)</f>
        <v>0</v>
      </c>
      <c r="BI366" s="174">
        <f>IF(N366="nulová",J366,0)</f>
        <v>0</v>
      </c>
      <c r="BJ366" s="18" t="s">
        <v>86</v>
      </c>
      <c r="BK366" s="174">
        <f>ROUND(I366*H366,2)</f>
        <v>0</v>
      </c>
      <c r="BL366" s="18" t="s">
        <v>148</v>
      </c>
      <c r="BM366" s="173" t="s">
        <v>408</v>
      </c>
    </row>
    <row r="367" spans="1:65" s="2" customFormat="1" ht="21.75" customHeight="1">
      <c r="A367" s="33"/>
      <c r="B367" s="161"/>
      <c r="C367" s="162" t="s">
        <v>409</v>
      </c>
      <c r="D367" s="162" t="s">
        <v>144</v>
      </c>
      <c r="E367" s="163" t="s">
        <v>410</v>
      </c>
      <c r="F367" s="164" t="s">
        <v>411</v>
      </c>
      <c r="G367" s="165" t="s">
        <v>147</v>
      </c>
      <c r="H367" s="166">
        <v>2117.8229999999999</v>
      </c>
      <c r="I367" s="167"/>
      <c r="J367" s="168">
        <f>ROUND(I367*H367,2)</f>
        <v>0</v>
      </c>
      <c r="K367" s="164" t="s">
        <v>1046</v>
      </c>
      <c r="L367" s="34"/>
      <c r="M367" s="169" t="s">
        <v>1</v>
      </c>
      <c r="N367" s="170" t="s">
        <v>43</v>
      </c>
      <c r="O367" s="59"/>
      <c r="P367" s="171">
        <f>O367*H367</f>
        <v>0</v>
      </c>
      <c r="Q367" s="171">
        <v>0</v>
      </c>
      <c r="R367" s="171">
        <f>Q367*H367</f>
        <v>0</v>
      </c>
      <c r="S367" s="171">
        <v>0</v>
      </c>
      <c r="T367" s="17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73" t="s">
        <v>148</v>
      </c>
      <c r="AT367" s="173" t="s">
        <v>144</v>
      </c>
      <c r="AU367" s="173" t="s">
        <v>88</v>
      </c>
      <c r="AY367" s="18" t="s">
        <v>142</v>
      </c>
      <c r="BE367" s="174">
        <f>IF(N367="základní",J367,0)</f>
        <v>0</v>
      </c>
      <c r="BF367" s="174">
        <f>IF(N367="snížená",J367,0)</f>
        <v>0</v>
      </c>
      <c r="BG367" s="174">
        <f>IF(N367="zákl. přenesená",J367,0)</f>
        <v>0</v>
      </c>
      <c r="BH367" s="174">
        <f>IF(N367="sníž. přenesená",J367,0)</f>
        <v>0</v>
      </c>
      <c r="BI367" s="174">
        <f>IF(N367="nulová",J367,0)</f>
        <v>0</v>
      </c>
      <c r="BJ367" s="18" t="s">
        <v>86</v>
      </c>
      <c r="BK367" s="174">
        <f>ROUND(I367*H367,2)</f>
        <v>0</v>
      </c>
      <c r="BL367" s="18" t="s">
        <v>148</v>
      </c>
      <c r="BM367" s="173" t="s">
        <v>412</v>
      </c>
    </row>
    <row r="368" spans="1:65" s="2" customFormat="1" ht="21.75" customHeight="1">
      <c r="A368" s="33"/>
      <c r="B368" s="161"/>
      <c r="C368" s="162" t="s">
        <v>413</v>
      </c>
      <c r="D368" s="162" t="s">
        <v>144</v>
      </c>
      <c r="E368" s="163" t="s">
        <v>414</v>
      </c>
      <c r="F368" s="164" t="s">
        <v>415</v>
      </c>
      <c r="G368" s="165" t="s">
        <v>272</v>
      </c>
      <c r="H368" s="166">
        <v>1400</v>
      </c>
      <c r="I368" s="167"/>
      <c r="J368" s="168">
        <f>ROUND(I368*H368,2)</f>
        <v>0</v>
      </c>
      <c r="K368" s="164" t="s">
        <v>1046</v>
      </c>
      <c r="L368" s="34"/>
      <c r="M368" s="169" t="s">
        <v>1</v>
      </c>
      <c r="N368" s="170" t="s">
        <v>43</v>
      </c>
      <c r="O368" s="59"/>
      <c r="P368" s="171">
        <f>O368*H368</f>
        <v>0</v>
      </c>
      <c r="Q368" s="171">
        <v>1.0000000000000001E-5</v>
      </c>
      <c r="R368" s="171">
        <f>Q368*H368</f>
        <v>1.4E-2</v>
      </c>
      <c r="S368" s="171">
        <v>0</v>
      </c>
      <c r="T368" s="17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73" t="s">
        <v>148</v>
      </c>
      <c r="AT368" s="173" t="s">
        <v>144</v>
      </c>
      <c r="AU368" s="173" t="s">
        <v>88</v>
      </c>
      <c r="AY368" s="18" t="s">
        <v>142</v>
      </c>
      <c r="BE368" s="174">
        <f>IF(N368="základní",J368,0)</f>
        <v>0</v>
      </c>
      <c r="BF368" s="174">
        <f>IF(N368="snížená",J368,0)</f>
        <v>0</v>
      </c>
      <c r="BG368" s="174">
        <f>IF(N368="zákl. přenesená",J368,0)</f>
        <v>0</v>
      </c>
      <c r="BH368" s="174">
        <f>IF(N368="sníž. přenesená",J368,0)</f>
        <v>0</v>
      </c>
      <c r="BI368" s="174">
        <f>IF(N368="nulová",J368,0)</f>
        <v>0</v>
      </c>
      <c r="BJ368" s="18" t="s">
        <v>86</v>
      </c>
      <c r="BK368" s="174">
        <f>ROUND(I368*H368,2)</f>
        <v>0</v>
      </c>
      <c r="BL368" s="18" t="s">
        <v>148</v>
      </c>
      <c r="BM368" s="173" t="s">
        <v>416</v>
      </c>
    </row>
    <row r="369" spans="1:65" s="14" customFormat="1" ht="11.25">
      <c r="B369" s="183"/>
      <c r="D369" s="176" t="s">
        <v>150</v>
      </c>
      <c r="E369" s="184" t="s">
        <v>1</v>
      </c>
      <c r="F369" s="185" t="s">
        <v>417</v>
      </c>
      <c r="H369" s="186">
        <v>1400</v>
      </c>
      <c r="I369" s="187"/>
      <c r="L369" s="183"/>
      <c r="M369" s="188"/>
      <c r="N369" s="189"/>
      <c r="O369" s="189"/>
      <c r="P369" s="189"/>
      <c r="Q369" s="189"/>
      <c r="R369" s="189"/>
      <c r="S369" s="189"/>
      <c r="T369" s="190"/>
      <c r="AT369" s="184" t="s">
        <v>150</v>
      </c>
      <c r="AU369" s="184" t="s">
        <v>88</v>
      </c>
      <c r="AV369" s="14" t="s">
        <v>88</v>
      </c>
      <c r="AW369" s="14" t="s">
        <v>34</v>
      </c>
      <c r="AX369" s="14" t="s">
        <v>86</v>
      </c>
      <c r="AY369" s="184" t="s">
        <v>142</v>
      </c>
    </row>
    <row r="370" spans="1:65" s="2" customFormat="1" ht="33" customHeight="1">
      <c r="A370" s="33"/>
      <c r="B370" s="161"/>
      <c r="C370" s="162" t="s">
        <v>418</v>
      </c>
      <c r="D370" s="162" t="s">
        <v>144</v>
      </c>
      <c r="E370" s="163" t="s">
        <v>419</v>
      </c>
      <c r="F370" s="164" t="s">
        <v>420</v>
      </c>
      <c r="G370" s="165" t="s">
        <v>147</v>
      </c>
      <c r="H370" s="166">
        <v>2118</v>
      </c>
      <c r="I370" s="167"/>
      <c r="J370" s="168">
        <f>ROUND(I370*H370,2)</f>
        <v>0</v>
      </c>
      <c r="K370" s="164" t="s">
        <v>1</v>
      </c>
      <c r="L370" s="34"/>
      <c r="M370" s="169" t="s">
        <v>1</v>
      </c>
      <c r="N370" s="170" t="s">
        <v>43</v>
      </c>
      <c r="O370" s="59"/>
      <c r="P370" s="171">
        <f>O370*H370</f>
        <v>0</v>
      </c>
      <c r="Q370" s="171">
        <v>0</v>
      </c>
      <c r="R370" s="171">
        <f>Q370*H370</f>
        <v>0</v>
      </c>
      <c r="S370" s="171">
        <v>0</v>
      </c>
      <c r="T370" s="17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73" t="s">
        <v>148</v>
      </c>
      <c r="AT370" s="173" t="s">
        <v>144</v>
      </c>
      <c r="AU370" s="173" t="s">
        <v>88</v>
      </c>
      <c r="AY370" s="18" t="s">
        <v>142</v>
      </c>
      <c r="BE370" s="174">
        <f>IF(N370="základní",J370,0)</f>
        <v>0</v>
      </c>
      <c r="BF370" s="174">
        <f>IF(N370="snížená",J370,0)</f>
        <v>0</v>
      </c>
      <c r="BG370" s="174">
        <f>IF(N370="zákl. přenesená",J370,0)</f>
        <v>0</v>
      </c>
      <c r="BH370" s="174">
        <f>IF(N370="sníž. přenesená",J370,0)</f>
        <v>0</v>
      </c>
      <c r="BI370" s="174">
        <f>IF(N370="nulová",J370,0)</f>
        <v>0</v>
      </c>
      <c r="BJ370" s="18" t="s">
        <v>86</v>
      </c>
      <c r="BK370" s="174">
        <f>ROUND(I370*H370,2)</f>
        <v>0</v>
      </c>
      <c r="BL370" s="18" t="s">
        <v>148</v>
      </c>
      <c r="BM370" s="173" t="s">
        <v>421</v>
      </c>
    </row>
    <row r="371" spans="1:65" s="14" customFormat="1" ht="11.25">
      <c r="B371" s="183"/>
      <c r="D371" s="176" t="s">
        <v>150</v>
      </c>
      <c r="E371" s="184" t="s">
        <v>1</v>
      </c>
      <c r="F371" s="185" t="s">
        <v>422</v>
      </c>
      <c r="H371" s="186">
        <v>2118</v>
      </c>
      <c r="I371" s="187"/>
      <c r="L371" s="183"/>
      <c r="M371" s="188"/>
      <c r="N371" s="189"/>
      <c r="O371" s="189"/>
      <c r="P371" s="189"/>
      <c r="Q371" s="189"/>
      <c r="R371" s="189"/>
      <c r="S371" s="189"/>
      <c r="T371" s="190"/>
      <c r="AT371" s="184" t="s">
        <v>150</v>
      </c>
      <c r="AU371" s="184" t="s">
        <v>88</v>
      </c>
      <c r="AV371" s="14" t="s">
        <v>88</v>
      </c>
      <c r="AW371" s="14" t="s">
        <v>34</v>
      </c>
      <c r="AX371" s="14" t="s">
        <v>86</v>
      </c>
      <c r="AY371" s="184" t="s">
        <v>142</v>
      </c>
    </row>
    <row r="372" spans="1:65" s="12" customFormat="1" ht="22.9" customHeight="1">
      <c r="B372" s="148"/>
      <c r="D372" s="149" t="s">
        <v>77</v>
      </c>
      <c r="E372" s="159" t="s">
        <v>196</v>
      </c>
      <c r="F372" s="159" t="s">
        <v>423</v>
      </c>
      <c r="I372" s="151"/>
      <c r="J372" s="160">
        <f>BK372</f>
        <v>0</v>
      </c>
      <c r="L372" s="148"/>
      <c r="M372" s="153"/>
      <c r="N372" s="154"/>
      <c r="O372" s="154"/>
      <c r="P372" s="155">
        <f>SUM(P373:P380)</f>
        <v>0</v>
      </c>
      <c r="Q372" s="154"/>
      <c r="R372" s="155">
        <f>SUM(R373:R380)</f>
        <v>12.357665639999999</v>
      </c>
      <c r="S372" s="154"/>
      <c r="T372" s="156">
        <f>SUM(T373:T380)</f>
        <v>0</v>
      </c>
      <c r="AR372" s="149" t="s">
        <v>86</v>
      </c>
      <c r="AT372" s="157" t="s">
        <v>77</v>
      </c>
      <c r="AU372" s="157" t="s">
        <v>86</v>
      </c>
      <c r="AY372" s="149" t="s">
        <v>142</v>
      </c>
      <c r="BK372" s="158">
        <f>SUM(BK373:BK380)</f>
        <v>0</v>
      </c>
    </row>
    <row r="373" spans="1:65" s="2" customFormat="1" ht="16.5" customHeight="1">
      <c r="A373" s="33"/>
      <c r="B373" s="161"/>
      <c r="C373" s="162" t="s">
        <v>424</v>
      </c>
      <c r="D373" s="162" t="s">
        <v>144</v>
      </c>
      <c r="E373" s="163" t="s">
        <v>425</v>
      </c>
      <c r="F373" s="164" t="s">
        <v>426</v>
      </c>
      <c r="G373" s="165" t="s">
        <v>147</v>
      </c>
      <c r="H373" s="166">
        <v>3.5819999999999999</v>
      </c>
      <c r="I373" s="167"/>
      <c r="J373" s="168">
        <f>ROUND(I373*H373,2)</f>
        <v>0</v>
      </c>
      <c r="K373" s="164" t="s">
        <v>1046</v>
      </c>
      <c r="L373" s="34"/>
      <c r="M373" s="169" t="s">
        <v>1</v>
      </c>
      <c r="N373" s="170" t="s">
        <v>43</v>
      </c>
      <c r="O373" s="59"/>
      <c r="P373" s="171">
        <f>O373*H373</f>
        <v>0</v>
      </c>
      <c r="Q373" s="171">
        <v>6.7019999999999996E-2</v>
      </c>
      <c r="R373" s="171">
        <f>Q373*H373</f>
        <v>0.24006563999999997</v>
      </c>
      <c r="S373" s="171">
        <v>0</v>
      </c>
      <c r="T373" s="17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73" t="s">
        <v>148</v>
      </c>
      <c r="AT373" s="173" t="s">
        <v>144</v>
      </c>
      <c r="AU373" s="173" t="s">
        <v>88</v>
      </c>
      <c r="AY373" s="18" t="s">
        <v>142</v>
      </c>
      <c r="BE373" s="174">
        <f>IF(N373="základní",J373,0)</f>
        <v>0</v>
      </c>
      <c r="BF373" s="174">
        <f>IF(N373="snížená",J373,0)</f>
        <v>0</v>
      </c>
      <c r="BG373" s="174">
        <f>IF(N373="zákl. přenesená",J373,0)</f>
        <v>0</v>
      </c>
      <c r="BH373" s="174">
        <f>IF(N373="sníž. přenesená",J373,0)</f>
        <v>0</v>
      </c>
      <c r="BI373" s="174">
        <f>IF(N373="nulová",J373,0)</f>
        <v>0</v>
      </c>
      <c r="BJ373" s="18" t="s">
        <v>86</v>
      </c>
      <c r="BK373" s="174">
        <f>ROUND(I373*H373,2)</f>
        <v>0</v>
      </c>
      <c r="BL373" s="18" t="s">
        <v>148</v>
      </c>
      <c r="BM373" s="173" t="s">
        <v>427</v>
      </c>
    </row>
    <row r="374" spans="1:65" s="14" customFormat="1" ht="11.25">
      <c r="B374" s="183"/>
      <c r="D374" s="176" t="s">
        <v>150</v>
      </c>
      <c r="E374" s="184" t="s">
        <v>1</v>
      </c>
      <c r="F374" s="185" t="s">
        <v>428</v>
      </c>
      <c r="H374" s="186">
        <v>3.5819999999999999</v>
      </c>
      <c r="I374" s="187"/>
      <c r="L374" s="183"/>
      <c r="M374" s="188"/>
      <c r="N374" s="189"/>
      <c r="O374" s="189"/>
      <c r="P374" s="189"/>
      <c r="Q374" s="189"/>
      <c r="R374" s="189"/>
      <c r="S374" s="189"/>
      <c r="T374" s="190"/>
      <c r="AT374" s="184" t="s">
        <v>150</v>
      </c>
      <c r="AU374" s="184" t="s">
        <v>88</v>
      </c>
      <c r="AV374" s="14" t="s">
        <v>88</v>
      </c>
      <c r="AW374" s="14" t="s">
        <v>34</v>
      </c>
      <c r="AX374" s="14" t="s">
        <v>86</v>
      </c>
      <c r="AY374" s="184" t="s">
        <v>142</v>
      </c>
    </row>
    <row r="375" spans="1:65" s="2" customFormat="1" ht="21.75" customHeight="1">
      <c r="A375" s="33"/>
      <c r="B375" s="161"/>
      <c r="C375" s="162" t="s">
        <v>429</v>
      </c>
      <c r="D375" s="162" t="s">
        <v>144</v>
      </c>
      <c r="E375" s="163" t="s">
        <v>430</v>
      </c>
      <c r="F375" s="164" t="s">
        <v>431</v>
      </c>
      <c r="G375" s="165" t="s">
        <v>185</v>
      </c>
      <c r="H375" s="166">
        <v>6.12</v>
      </c>
      <c r="I375" s="167"/>
      <c r="J375" s="168">
        <f>ROUND(I375*H375,2)</f>
        <v>0</v>
      </c>
      <c r="K375" s="164" t="s">
        <v>1</v>
      </c>
      <c r="L375" s="34"/>
      <c r="M375" s="169" t="s">
        <v>1</v>
      </c>
      <c r="N375" s="170" t="s">
        <v>43</v>
      </c>
      <c r="O375" s="59"/>
      <c r="P375" s="171">
        <f>O375*H375</f>
        <v>0</v>
      </c>
      <c r="Q375" s="171">
        <v>1.98</v>
      </c>
      <c r="R375" s="171">
        <f>Q375*H375</f>
        <v>12.117599999999999</v>
      </c>
      <c r="S375" s="171">
        <v>0</v>
      </c>
      <c r="T375" s="17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73" t="s">
        <v>148</v>
      </c>
      <c r="AT375" s="173" t="s">
        <v>144</v>
      </c>
      <c r="AU375" s="173" t="s">
        <v>88</v>
      </c>
      <c r="AY375" s="18" t="s">
        <v>142</v>
      </c>
      <c r="BE375" s="174">
        <f>IF(N375="základní",J375,0)</f>
        <v>0</v>
      </c>
      <c r="BF375" s="174">
        <f>IF(N375="snížená",J375,0)</f>
        <v>0</v>
      </c>
      <c r="BG375" s="174">
        <f>IF(N375="zákl. přenesená",J375,0)</f>
        <v>0</v>
      </c>
      <c r="BH375" s="174">
        <f>IF(N375="sníž. přenesená",J375,0)</f>
        <v>0</v>
      </c>
      <c r="BI375" s="174">
        <f>IF(N375="nulová",J375,0)</f>
        <v>0</v>
      </c>
      <c r="BJ375" s="18" t="s">
        <v>86</v>
      </c>
      <c r="BK375" s="174">
        <f>ROUND(I375*H375,2)</f>
        <v>0</v>
      </c>
      <c r="BL375" s="18" t="s">
        <v>148</v>
      </c>
      <c r="BM375" s="173" t="s">
        <v>432</v>
      </c>
    </row>
    <row r="376" spans="1:65" s="14" customFormat="1" ht="11.25">
      <c r="B376" s="183"/>
      <c r="D376" s="176" t="s">
        <v>150</v>
      </c>
      <c r="E376" s="184" t="s">
        <v>1</v>
      </c>
      <c r="F376" s="185" t="s">
        <v>433</v>
      </c>
      <c r="H376" s="186">
        <v>6.12</v>
      </c>
      <c r="I376" s="187"/>
      <c r="L376" s="183"/>
      <c r="M376" s="188"/>
      <c r="N376" s="189"/>
      <c r="O376" s="189"/>
      <c r="P376" s="189"/>
      <c r="Q376" s="189"/>
      <c r="R376" s="189"/>
      <c r="S376" s="189"/>
      <c r="T376" s="190"/>
      <c r="AT376" s="184" t="s">
        <v>150</v>
      </c>
      <c r="AU376" s="184" t="s">
        <v>88</v>
      </c>
      <c r="AV376" s="14" t="s">
        <v>88</v>
      </c>
      <c r="AW376" s="14" t="s">
        <v>34</v>
      </c>
      <c r="AX376" s="14" t="s">
        <v>86</v>
      </c>
      <c r="AY376" s="184" t="s">
        <v>142</v>
      </c>
    </row>
    <row r="377" spans="1:65" s="2" customFormat="1" ht="16.5" customHeight="1">
      <c r="A377" s="33"/>
      <c r="B377" s="161"/>
      <c r="C377" s="162" t="s">
        <v>434</v>
      </c>
      <c r="D377" s="162" t="s">
        <v>144</v>
      </c>
      <c r="E377" s="163" t="s">
        <v>435</v>
      </c>
      <c r="F377" s="164" t="s">
        <v>436</v>
      </c>
      <c r="G377" s="165" t="s">
        <v>185</v>
      </c>
      <c r="H377" s="166">
        <v>9.6</v>
      </c>
      <c r="I377" s="167"/>
      <c r="J377" s="168">
        <f>ROUND(I377*H377,2)</f>
        <v>0</v>
      </c>
      <c r="K377" s="164" t="s">
        <v>1</v>
      </c>
      <c r="L377" s="34"/>
      <c r="M377" s="169" t="s">
        <v>1</v>
      </c>
      <c r="N377" s="170" t="s">
        <v>43</v>
      </c>
      <c r="O377" s="59"/>
      <c r="P377" s="171">
        <f>O377*H377</f>
        <v>0</v>
      </c>
      <c r="Q377" s="171">
        <v>0</v>
      </c>
      <c r="R377" s="171">
        <f>Q377*H377</f>
        <v>0</v>
      </c>
      <c r="S377" s="171">
        <v>0</v>
      </c>
      <c r="T377" s="17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73" t="s">
        <v>148</v>
      </c>
      <c r="AT377" s="173" t="s">
        <v>144</v>
      </c>
      <c r="AU377" s="173" t="s">
        <v>88</v>
      </c>
      <c r="AY377" s="18" t="s">
        <v>142</v>
      </c>
      <c r="BE377" s="174">
        <f>IF(N377="základní",J377,0)</f>
        <v>0</v>
      </c>
      <c r="BF377" s="174">
        <f>IF(N377="snížená",J377,0)</f>
        <v>0</v>
      </c>
      <c r="BG377" s="174">
        <f>IF(N377="zákl. přenesená",J377,0)</f>
        <v>0</v>
      </c>
      <c r="BH377" s="174">
        <f>IF(N377="sníž. přenesená",J377,0)</f>
        <v>0</v>
      </c>
      <c r="BI377" s="174">
        <f>IF(N377="nulová",J377,0)</f>
        <v>0</v>
      </c>
      <c r="BJ377" s="18" t="s">
        <v>86</v>
      </c>
      <c r="BK377" s="174">
        <f>ROUND(I377*H377,2)</f>
        <v>0</v>
      </c>
      <c r="BL377" s="18" t="s">
        <v>148</v>
      </c>
      <c r="BM377" s="173" t="s">
        <v>437</v>
      </c>
    </row>
    <row r="378" spans="1:65" s="13" customFormat="1" ht="11.25">
      <c r="B378" s="175"/>
      <c r="D378" s="176" t="s">
        <v>150</v>
      </c>
      <c r="E378" s="177" t="s">
        <v>1</v>
      </c>
      <c r="F378" s="178" t="s">
        <v>438</v>
      </c>
      <c r="H378" s="177" t="s">
        <v>1</v>
      </c>
      <c r="I378" s="179"/>
      <c r="L378" s="175"/>
      <c r="M378" s="180"/>
      <c r="N378" s="181"/>
      <c r="O378" s="181"/>
      <c r="P378" s="181"/>
      <c r="Q378" s="181"/>
      <c r="R378" s="181"/>
      <c r="S378" s="181"/>
      <c r="T378" s="182"/>
      <c r="AT378" s="177" t="s">
        <v>150</v>
      </c>
      <c r="AU378" s="177" t="s">
        <v>88</v>
      </c>
      <c r="AV378" s="13" t="s">
        <v>86</v>
      </c>
      <c r="AW378" s="13" t="s">
        <v>34</v>
      </c>
      <c r="AX378" s="13" t="s">
        <v>78</v>
      </c>
      <c r="AY378" s="177" t="s">
        <v>142</v>
      </c>
    </row>
    <row r="379" spans="1:65" s="14" customFormat="1" ht="11.25">
      <c r="B379" s="183"/>
      <c r="D379" s="176" t="s">
        <v>150</v>
      </c>
      <c r="E379" s="184" t="s">
        <v>1</v>
      </c>
      <c r="F379" s="185" t="s">
        <v>439</v>
      </c>
      <c r="H379" s="186">
        <v>9.6</v>
      </c>
      <c r="I379" s="187"/>
      <c r="L379" s="183"/>
      <c r="M379" s="188"/>
      <c r="N379" s="189"/>
      <c r="O379" s="189"/>
      <c r="P379" s="189"/>
      <c r="Q379" s="189"/>
      <c r="R379" s="189"/>
      <c r="S379" s="189"/>
      <c r="T379" s="190"/>
      <c r="AT379" s="184" t="s">
        <v>150</v>
      </c>
      <c r="AU379" s="184" t="s">
        <v>88</v>
      </c>
      <c r="AV379" s="14" t="s">
        <v>88</v>
      </c>
      <c r="AW379" s="14" t="s">
        <v>34</v>
      </c>
      <c r="AX379" s="14" t="s">
        <v>78</v>
      </c>
      <c r="AY379" s="184" t="s">
        <v>142</v>
      </c>
    </row>
    <row r="380" spans="1:65" s="15" customFormat="1" ht="11.25">
      <c r="B380" s="191"/>
      <c r="D380" s="176" t="s">
        <v>150</v>
      </c>
      <c r="E380" s="192" t="s">
        <v>1</v>
      </c>
      <c r="F380" s="193" t="s">
        <v>163</v>
      </c>
      <c r="H380" s="194">
        <v>9.6</v>
      </c>
      <c r="I380" s="195"/>
      <c r="L380" s="191"/>
      <c r="M380" s="196"/>
      <c r="N380" s="197"/>
      <c r="O380" s="197"/>
      <c r="P380" s="197"/>
      <c r="Q380" s="197"/>
      <c r="R380" s="197"/>
      <c r="S380" s="197"/>
      <c r="T380" s="198"/>
      <c r="AT380" s="192" t="s">
        <v>150</v>
      </c>
      <c r="AU380" s="192" t="s">
        <v>88</v>
      </c>
      <c r="AV380" s="15" t="s">
        <v>148</v>
      </c>
      <c r="AW380" s="15" t="s">
        <v>34</v>
      </c>
      <c r="AX380" s="15" t="s">
        <v>86</v>
      </c>
      <c r="AY380" s="192" t="s">
        <v>142</v>
      </c>
    </row>
    <row r="381" spans="1:65" s="12" customFormat="1" ht="22.9" customHeight="1">
      <c r="B381" s="148"/>
      <c r="D381" s="149" t="s">
        <v>77</v>
      </c>
      <c r="E381" s="159" t="s">
        <v>220</v>
      </c>
      <c r="F381" s="159" t="s">
        <v>440</v>
      </c>
      <c r="I381" s="151"/>
      <c r="J381" s="160">
        <f>BK381</f>
        <v>0</v>
      </c>
      <c r="L381" s="148"/>
      <c r="M381" s="153"/>
      <c r="N381" s="154"/>
      <c r="O381" s="154"/>
      <c r="P381" s="155">
        <f>SUM(P382:P451)</f>
        <v>0</v>
      </c>
      <c r="Q381" s="154"/>
      <c r="R381" s="155">
        <f>SUM(R382:R451)</f>
        <v>162.84795265</v>
      </c>
      <c r="S381" s="154"/>
      <c r="T381" s="156">
        <f>SUM(T382:T451)</f>
        <v>0</v>
      </c>
      <c r="AR381" s="149" t="s">
        <v>86</v>
      </c>
      <c r="AT381" s="157" t="s">
        <v>77</v>
      </c>
      <c r="AU381" s="157" t="s">
        <v>86</v>
      </c>
      <c r="AY381" s="149" t="s">
        <v>142</v>
      </c>
      <c r="BK381" s="158">
        <f>SUM(BK382:BK451)</f>
        <v>0</v>
      </c>
    </row>
    <row r="382" spans="1:65" s="2" customFormat="1" ht="21.75" customHeight="1">
      <c r="A382" s="33"/>
      <c r="B382" s="161"/>
      <c r="C382" s="162" t="s">
        <v>441</v>
      </c>
      <c r="D382" s="162" t="s">
        <v>144</v>
      </c>
      <c r="E382" s="163" t="s">
        <v>442</v>
      </c>
      <c r="F382" s="164" t="s">
        <v>443</v>
      </c>
      <c r="G382" s="165" t="s">
        <v>272</v>
      </c>
      <c r="H382" s="166">
        <v>383.238</v>
      </c>
      <c r="I382" s="167"/>
      <c r="J382" s="168">
        <f>ROUND(I382*H382,2)</f>
        <v>0</v>
      </c>
      <c r="K382" s="164" t="s">
        <v>1046</v>
      </c>
      <c r="L382" s="34"/>
      <c r="M382" s="169" t="s">
        <v>1</v>
      </c>
      <c r="N382" s="170" t="s">
        <v>43</v>
      </c>
      <c r="O382" s="59"/>
      <c r="P382" s="171">
        <f>O382*H382</f>
        <v>0</v>
      </c>
      <c r="Q382" s="171">
        <v>0.10095</v>
      </c>
      <c r="R382" s="171">
        <f>Q382*H382</f>
        <v>38.687876099999997</v>
      </c>
      <c r="S382" s="171">
        <v>0</v>
      </c>
      <c r="T382" s="17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73" t="s">
        <v>148</v>
      </c>
      <c r="AT382" s="173" t="s">
        <v>144</v>
      </c>
      <c r="AU382" s="173" t="s">
        <v>88</v>
      </c>
      <c r="AY382" s="18" t="s">
        <v>142</v>
      </c>
      <c r="BE382" s="174">
        <f>IF(N382="základní",J382,0)</f>
        <v>0</v>
      </c>
      <c r="BF382" s="174">
        <f>IF(N382="snížená",J382,0)</f>
        <v>0</v>
      </c>
      <c r="BG382" s="174">
        <f>IF(N382="zákl. přenesená",J382,0)</f>
        <v>0</v>
      </c>
      <c r="BH382" s="174">
        <f>IF(N382="sníž. přenesená",J382,0)</f>
        <v>0</v>
      </c>
      <c r="BI382" s="174">
        <f>IF(N382="nulová",J382,0)</f>
        <v>0</v>
      </c>
      <c r="BJ382" s="18" t="s">
        <v>86</v>
      </c>
      <c r="BK382" s="174">
        <f>ROUND(I382*H382,2)</f>
        <v>0</v>
      </c>
      <c r="BL382" s="18" t="s">
        <v>148</v>
      </c>
      <c r="BM382" s="173" t="s">
        <v>444</v>
      </c>
    </row>
    <row r="383" spans="1:65" s="13" customFormat="1" ht="11.25">
      <c r="B383" s="175"/>
      <c r="D383" s="176" t="s">
        <v>150</v>
      </c>
      <c r="E383" s="177" t="s">
        <v>1</v>
      </c>
      <c r="F383" s="178" t="s">
        <v>445</v>
      </c>
      <c r="H383" s="177" t="s">
        <v>1</v>
      </c>
      <c r="I383" s="179"/>
      <c r="L383" s="175"/>
      <c r="M383" s="180"/>
      <c r="N383" s="181"/>
      <c r="O383" s="181"/>
      <c r="P383" s="181"/>
      <c r="Q383" s="181"/>
      <c r="R383" s="181"/>
      <c r="S383" s="181"/>
      <c r="T383" s="182"/>
      <c r="AT383" s="177" t="s">
        <v>150</v>
      </c>
      <c r="AU383" s="177" t="s">
        <v>88</v>
      </c>
      <c r="AV383" s="13" t="s">
        <v>86</v>
      </c>
      <c r="AW383" s="13" t="s">
        <v>34</v>
      </c>
      <c r="AX383" s="13" t="s">
        <v>78</v>
      </c>
      <c r="AY383" s="177" t="s">
        <v>142</v>
      </c>
    </row>
    <row r="384" spans="1:65" s="14" customFormat="1" ht="11.25">
      <c r="B384" s="183"/>
      <c r="D384" s="176" t="s">
        <v>150</v>
      </c>
      <c r="E384" s="184" t="s">
        <v>1</v>
      </c>
      <c r="F384" s="185" t="s">
        <v>446</v>
      </c>
      <c r="H384" s="186">
        <v>49.601999999999997</v>
      </c>
      <c r="I384" s="187"/>
      <c r="L384" s="183"/>
      <c r="M384" s="188"/>
      <c r="N384" s="189"/>
      <c r="O384" s="189"/>
      <c r="P384" s="189"/>
      <c r="Q384" s="189"/>
      <c r="R384" s="189"/>
      <c r="S384" s="189"/>
      <c r="T384" s="190"/>
      <c r="AT384" s="184" t="s">
        <v>150</v>
      </c>
      <c r="AU384" s="184" t="s">
        <v>88</v>
      </c>
      <c r="AV384" s="14" t="s">
        <v>88</v>
      </c>
      <c r="AW384" s="14" t="s">
        <v>34</v>
      </c>
      <c r="AX384" s="14" t="s">
        <v>78</v>
      </c>
      <c r="AY384" s="184" t="s">
        <v>142</v>
      </c>
    </row>
    <row r="385" spans="1:65" s="14" customFormat="1" ht="11.25">
      <c r="B385" s="183"/>
      <c r="D385" s="176" t="s">
        <v>150</v>
      </c>
      <c r="E385" s="184" t="s">
        <v>1</v>
      </c>
      <c r="F385" s="185" t="s">
        <v>447</v>
      </c>
      <c r="H385" s="186">
        <v>180.23599999999999</v>
      </c>
      <c r="I385" s="187"/>
      <c r="L385" s="183"/>
      <c r="M385" s="188"/>
      <c r="N385" s="189"/>
      <c r="O385" s="189"/>
      <c r="P385" s="189"/>
      <c r="Q385" s="189"/>
      <c r="R385" s="189"/>
      <c r="S385" s="189"/>
      <c r="T385" s="190"/>
      <c r="AT385" s="184" t="s">
        <v>150</v>
      </c>
      <c r="AU385" s="184" t="s">
        <v>88</v>
      </c>
      <c r="AV385" s="14" t="s">
        <v>88</v>
      </c>
      <c r="AW385" s="14" t="s">
        <v>34</v>
      </c>
      <c r="AX385" s="14" t="s">
        <v>78</v>
      </c>
      <c r="AY385" s="184" t="s">
        <v>142</v>
      </c>
    </row>
    <row r="386" spans="1:65" s="14" customFormat="1" ht="11.25">
      <c r="B386" s="183"/>
      <c r="D386" s="176" t="s">
        <v>150</v>
      </c>
      <c r="E386" s="184" t="s">
        <v>1</v>
      </c>
      <c r="F386" s="185" t="s">
        <v>448</v>
      </c>
      <c r="H386" s="186">
        <v>106</v>
      </c>
      <c r="I386" s="187"/>
      <c r="L386" s="183"/>
      <c r="M386" s="188"/>
      <c r="N386" s="189"/>
      <c r="O386" s="189"/>
      <c r="P386" s="189"/>
      <c r="Q386" s="189"/>
      <c r="R386" s="189"/>
      <c r="S386" s="189"/>
      <c r="T386" s="190"/>
      <c r="AT386" s="184" t="s">
        <v>150</v>
      </c>
      <c r="AU386" s="184" t="s">
        <v>88</v>
      </c>
      <c r="AV386" s="14" t="s">
        <v>88</v>
      </c>
      <c r="AW386" s="14" t="s">
        <v>34</v>
      </c>
      <c r="AX386" s="14" t="s">
        <v>78</v>
      </c>
      <c r="AY386" s="184" t="s">
        <v>142</v>
      </c>
    </row>
    <row r="387" spans="1:65" s="14" customFormat="1" ht="11.25">
      <c r="B387" s="183"/>
      <c r="D387" s="176" t="s">
        <v>150</v>
      </c>
      <c r="E387" s="184" t="s">
        <v>1</v>
      </c>
      <c r="F387" s="185" t="s">
        <v>449</v>
      </c>
      <c r="H387" s="186">
        <v>47.4</v>
      </c>
      <c r="I387" s="187"/>
      <c r="L387" s="183"/>
      <c r="M387" s="188"/>
      <c r="N387" s="189"/>
      <c r="O387" s="189"/>
      <c r="P387" s="189"/>
      <c r="Q387" s="189"/>
      <c r="R387" s="189"/>
      <c r="S387" s="189"/>
      <c r="T387" s="190"/>
      <c r="AT387" s="184" t="s">
        <v>150</v>
      </c>
      <c r="AU387" s="184" t="s">
        <v>88</v>
      </c>
      <c r="AV387" s="14" t="s">
        <v>88</v>
      </c>
      <c r="AW387" s="14" t="s">
        <v>34</v>
      </c>
      <c r="AX387" s="14" t="s">
        <v>78</v>
      </c>
      <c r="AY387" s="184" t="s">
        <v>142</v>
      </c>
    </row>
    <row r="388" spans="1:65" s="15" customFormat="1" ht="11.25">
      <c r="B388" s="191"/>
      <c r="D388" s="176" t="s">
        <v>150</v>
      </c>
      <c r="E388" s="192" t="s">
        <v>1</v>
      </c>
      <c r="F388" s="193" t="s">
        <v>163</v>
      </c>
      <c r="H388" s="194">
        <v>383.23799999999994</v>
      </c>
      <c r="I388" s="195"/>
      <c r="L388" s="191"/>
      <c r="M388" s="196"/>
      <c r="N388" s="197"/>
      <c r="O388" s="197"/>
      <c r="P388" s="197"/>
      <c r="Q388" s="197"/>
      <c r="R388" s="197"/>
      <c r="S388" s="197"/>
      <c r="T388" s="198"/>
      <c r="AT388" s="192" t="s">
        <v>150</v>
      </c>
      <c r="AU388" s="192" t="s">
        <v>88</v>
      </c>
      <c r="AV388" s="15" t="s">
        <v>148</v>
      </c>
      <c r="AW388" s="15" t="s">
        <v>34</v>
      </c>
      <c r="AX388" s="15" t="s">
        <v>86</v>
      </c>
      <c r="AY388" s="192" t="s">
        <v>142</v>
      </c>
    </row>
    <row r="389" spans="1:65" s="2" customFormat="1" ht="16.5" customHeight="1">
      <c r="A389" s="33"/>
      <c r="B389" s="161"/>
      <c r="C389" s="207" t="s">
        <v>450</v>
      </c>
      <c r="D389" s="207" t="s">
        <v>255</v>
      </c>
      <c r="E389" s="208" t="s">
        <v>451</v>
      </c>
      <c r="F389" s="209" t="s">
        <v>452</v>
      </c>
      <c r="G389" s="210" t="s">
        <v>272</v>
      </c>
      <c r="H389" s="211">
        <v>387.07</v>
      </c>
      <c r="I389" s="212"/>
      <c r="J389" s="213">
        <f>ROUND(I389*H389,2)</f>
        <v>0</v>
      </c>
      <c r="K389" s="209" t="s">
        <v>1046</v>
      </c>
      <c r="L389" s="214"/>
      <c r="M389" s="215" t="s">
        <v>1</v>
      </c>
      <c r="N389" s="216" t="s">
        <v>43</v>
      </c>
      <c r="O389" s="59"/>
      <c r="P389" s="171">
        <f>O389*H389</f>
        <v>0</v>
      </c>
      <c r="Q389" s="171">
        <v>2.1999999999999999E-2</v>
      </c>
      <c r="R389" s="171">
        <f>Q389*H389</f>
        <v>8.5155399999999997</v>
      </c>
      <c r="S389" s="171">
        <v>0</v>
      </c>
      <c r="T389" s="17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73" t="s">
        <v>215</v>
      </c>
      <c r="AT389" s="173" t="s">
        <v>255</v>
      </c>
      <c r="AU389" s="173" t="s">
        <v>88</v>
      </c>
      <c r="AY389" s="18" t="s">
        <v>142</v>
      </c>
      <c r="BE389" s="174">
        <f>IF(N389="základní",J389,0)</f>
        <v>0</v>
      </c>
      <c r="BF389" s="174">
        <f>IF(N389="snížená",J389,0)</f>
        <v>0</v>
      </c>
      <c r="BG389" s="174">
        <f>IF(N389="zákl. přenesená",J389,0)</f>
        <v>0</v>
      </c>
      <c r="BH389" s="174">
        <f>IF(N389="sníž. přenesená",J389,0)</f>
        <v>0</v>
      </c>
      <c r="BI389" s="174">
        <f>IF(N389="nulová",J389,0)</f>
        <v>0</v>
      </c>
      <c r="BJ389" s="18" t="s">
        <v>86</v>
      </c>
      <c r="BK389" s="174">
        <f>ROUND(I389*H389,2)</f>
        <v>0</v>
      </c>
      <c r="BL389" s="18" t="s">
        <v>148</v>
      </c>
      <c r="BM389" s="173" t="s">
        <v>453</v>
      </c>
    </row>
    <row r="390" spans="1:65" s="14" customFormat="1" ht="11.25">
      <c r="B390" s="183"/>
      <c r="D390" s="176" t="s">
        <v>150</v>
      </c>
      <c r="E390" s="184" t="s">
        <v>1</v>
      </c>
      <c r="F390" s="185" t="s">
        <v>454</v>
      </c>
      <c r="H390" s="186">
        <v>387.07</v>
      </c>
      <c r="I390" s="187"/>
      <c r="L390" s="183"/>
      <c r="M390" s="188"/>
      <c r="N390" s="189"/>
      <c r="O390" s="189"/>
      <c r="P390" s="189"/>
      <c r="Q390" s="189"/>
      <c r="R390" s="189"/>
      <c r="S390" s="189"/>
      <c r="T390" s="190"/>
      <c r="AT390" s="184" t="s">
        <v>150</v>
      </c>
      <c r="AU390" s="184" t="s">
        <v>88</v>
      </c>
      <c r="AV390" s="14" t="s">
        <v>88</v>
      </c>
      <c r="AW390" s="14" t="s">
        <v>34</v>
      </c>
      <c r="AX390" s="14" t="s">
        <v>86</v>
      </c>
      <c r="AY390" s="184" t="s">
        <v>142</v>
      </c>
    </row>
    <row r="391" spans="1:65" s="2" customFormat="1" ht="21.75" customHeight="1">
      <c r="A391" s="33"/>
      <c r="B391" s="161"/>
      <c r="C391" s="162" t="s">
        <v>455</v>
      </c>
      <c r="D391" s="162" t="s">
        <v>144</v>
      </c>
      <c r="E391" s="163" t="s">
        <v>456</v>
      </c>
      <c r="F391" s="164" t="s">
        <v>457</v>
      </c>
      <c r="G391" s="165" t="s">
        <v>185</v>
      </c>
      <c r="H391" s="166">
        <v>18.940000000000001</v>
      </c>
      <c r="I391" s="167"/>
      <c r="J391" s="168">
        <f>ROUND(I391*H391,2)</f>
        <v>0</v>
      </c>
      <c r="K391" s="164" t="s">
        <v>1046</v>
      </c>
      <c r="L391" s="34"/>
      <c r="M391" s="169" t="s">
        <v>1</v>
      </c>
      <c r="N391" s="170" t="s">
        <v>43</v>
      </c>
      <c r="O391" s="59"/>
      <c r="P391" s="171">
        <f>O391*H391</f>
        <v>0</v>
      </c>
      <c r="Q391" s="171">
        <v>2.2563399999999998</v>
      </c>
      <c r="R391" s="171">
        <f>Q391*H391</f>
        <v>42.735079599999999</v>
      </c>
      <c r="S391" s="171">
        <v>0</v>
      </c>
      <c r="T391" s="172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73" t="s">
        <v>148</v>
      </c>
      <c r="AT391" s="173" t="s">
        <v>144</v>
      </c>
      <c r="AU391" s="173" t="s">
        <v>88</v>
      </c>
      <c r="AY391" s="18" t="s">
        <v>142</v>
      </c>
      <c r="BE391" s="174">
        <f>IF(N391="základní",J391,0)</f>
        <v>0</v>
      </c>
      <c r="BF391" s="174">
        <f>IF(N391="snížená",J391,0)</f>
        <v>0</v>
      </c>
      <c r="BG391" s="174">
        <f>IF(N391="zákl. přenesená",J391,0)</f>
        <v>0</v>
      </c>
      <c r="BH391" s="174">
        <f>IF(N391="sníž. přenesená",J391,0)</f>
        <v>0</v>
      </c>
      <c r="BI391" s="174">
        <f>IF(N391="nulová",J391,0)</f>
        <v>0</v>
      </c>
      <c r="BJ391" s="18" t="s">
        <v>86</v>
      </c>
      <c r="BK391" s="174">
        <f>ROUND(I391*H391,2)</f>
        <v>0</v>
      </c>
      <c r="BL391" s="18" t="s">
        <v>148</v>
      </c>
      <c r="BM391" s="173" t="s">
        <v>458</v>
      </c>
    </row>
    <row r="392" spans="1:65" s="14" customFormat="1" ht="11.25">
      <c r="B392" s="183"/>
      <c r="D392" s="176" t="s">
        <v>150</v>
      </c>
      <c r="E392" s="184" t="s">
        <v>1</v>
      </c>
      <c r="F392" s="185" t="s">
        <v>459</v>
      </c>
      <c r="H392" s="186">
        <v>11.497</v>
      </c>
      <c r="I392" s="187"/>
      <c r="L392" s="183"/>
      <c r="M392" s="188"/>
      <c r="N392" s="189"/>
      <c r="O392" s="189"/>
      <c r="P392" s="189"/>
      <c r="Q392" s="189"/>
      <c r="R392" s="189"/>
      <c r="S392" s="189"/>
      <c r="T392" s="190"/>
      <c r="AT392" s="184" t="s">
        <v>150</v>
      </c>
      <c r="AU392" s="184" t="s">
        <v>88</v>
      </c>
      <c r="AV392" s="14" t="s">
        <v>88</v>
      </c>
      <c r="AW392" s="14" t="s">
        <v>34</v>
      </c>
      <c r="AX392" s="14" t="s">
        <v>78</v>
      </c>
      <c r="AY392" s="184" t="s">
        <v>142</v>
      </c>
    </row>
    <row r="393" spans="1:65" s="14" customFormat="1" ht="11.25">
      <c r="B393" s="183"/>
      <c r="D393" s="176" t="s">
        <v>150</v>
      </c>
      <c r="E393" s="184" t="s">
        <v>1</v>
      </c>
      <c r="F393" s="185" t="s">
        <v>460</v>
      </c>
      <c r="H393" s="186">
        <v>7.4429999999999996</v>
      </c>
      <c r="I393" s="187"/>
      <c r="L393" s="183"/>
      <c r="M393" s="188"/>
      <c r="N393" s="189"/>
      <c r="O393" s="189"/>
      <c r="P393" s="189"/>
      <c r="Q393" s="189"/>
      <c r="R393" s="189"/>
      <c r="S393" s="189"/>
      <c r="T393" s="190"/>
      <c r="AT393" s="184" t="s">
        <v>150</v>
      </c>
      <c r="AU393" s="184" t="s">
        <v>88</v>
      </c>
      <c r="AV393" s="14" t="s">
        <v>88</v>
      </c>
      <c r="AW393" s="14" t="s">
        <v>34</v>
      </c>
      <c r="AX393" s="14" t="s">
        <v>78</v>
      </c>
      <c r="AY393" s="184" t="s">
        <v>142</v>
      </c>
    </row>
    <row r="394" spans="1:65" s="15" customFormat="1" ht="11.25">
      <c r="B394" s="191"/>
      <c r="D394" s="176" t="s">
        <v>150</v>
      </c>
      <c r="E394" s="192" t="s">
        <v>1</v>
      </c>
      <c r="F394" s="193" t="s">
        <v>163</v>
      </c>
      <c r="H394" s="194">
        <v>18.939999999999998</v>
      </c>
      <c r="I394" s="195"/>
      <c r="L394" s="191"/>
      <c r="M394" s="196"/>
      <c r="N394" s="197"/>
      <c r="O394" s="197"/>
      <c r="P394" s="197"/>
      <c r="Q394" s="197"/>
      <c r="R394" s="197"/>
      <c r="S394" s="197"/>
      <c r="T394" s="198"/>
      <c r="AT394" s="192" t="s">
        <v>150</v>
      </c>
      <c r="AU394" s="192" t="s">
        <v>88</v>
      </c>
      <c r="AV394" s="15" t="s">
        <v>148</v>
      </c>
      <c r="AW394" s="15" t="s">
        <v>34</v>
      </c>
      <c r="AX394" s="15" t="s">
        <v>86</v>
      </c>
      <c r="AY394" s="192" t="s">
        <v>142</v>
      </c>
    </row>
    <row r="395" spans="1:65" s="2" customFormat="1" ht="21.75" customHeight="1">
      <c r="A395" s="33"/>
      <c r="B395" s="161"/>
      <c r="C395" s="162" t="s">
        <v>461</v>
      </c>
      <c r="D395" s="162" t="s">
        <v>144</v>
      </c>
      <c r="E395" s="163" t="s">
        <v>462</v>
      </c>
      <c r="F395" s="164" t="s">
        <v>463</v>
      </c>
      <c r="G395" s="165" t="s">
        <v>147</v>
      </c>
      <c r="H395" s="166">
        <v>1131.48</v>
      </c>
      <c r="I395" s="167"/>
      <c r="J395" s="168">
        <f>ROUND(I395*H395,2)</f>
        <v>0</v>
      </c>
      <c r="K395" s="164" t="s">
        <v>1046</v>
      </c>
      <c r="L395" s="34"/>
      <c r="M395" s="169" t="s">
        <v>1</v>
      </c>
      <c r="N395" s="170" t="s">
        <v>43</v>
      </c>
      <c r="O395" s="59"/>
      <c r="P395" s="171">
        <f>O395*H395</f>
        <v>0</v>
      </c>
      <c r="Q395" s="171">
        <v>3.6000000000000002E-4</v>
      </c>
      <c r="R395" s="171">
        <f>Q395*H395</f>
        <v>0.40733280000000005</v>
      </c>
      <c r="S395" s="171">
        <v>0</v>
      </c>
      <c r="T395" s="172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73" t="s">
        <v>148</v>
      </c>
      <c r="AT395" s="173" t="s">
        <v>144</v>
      </c>
      <c r="AU395" s="173" t="s">
        <v>88</v>
      </c>
      <c r="AY395" s="18" t="s">
        <v>142</v>
      </c>
      <c r="BE395" s="174">
        <f>IF(N395="základní",J395,0)</f>
        <v>0</v>
      </c>
      <c r="BF395" s="174">
        <f>IF(N395="snížená",J395,0)</f>
        <v>0</v>
      </c>
      <c r="BG395" s="174">
        <f>IF(N395="zákl. přenesená",J395,0)</f>
        <v>0</v>
      </c>
      <c r="BH395" s="174">
        <f>IF(N395="sníž. přenesená",J395,0)</f>
        <v>0</v>
      </c>
      <c r="BI395" s="174">
        <f>IF(N395="nulová",J395,0)</f>
        <v>0</v>
      </c>
      <c r="BJ395" s="18" t="s">
        <v>86</v>
      </c>
      <c r="BK395" s="174">
        <f>ROUND(I395*H395,2)</f>
        <v>0</v>
      </c>
      <c r="BL395" s="18" t="s">
        <v>148</v>
      </c>
      <c r="BM395" s="173" t="s">
        <v>464</v>
      </c>
    </row>
    <row r="396" spans="1:65" s="13" customFormat="1" ht="11.25">
      <c r="B396" s="175"/>
      <c r="D396" s="176" t="s">
        <v>150</v>
      </c>
      <c r="E396" s="177" t="s">
        <v>1</v>
      </c>
      <c r="F396" s="178" t="s">
        <v>465</v>
      </c>
      <c r="H396" s="177" t="s">
        <v>1</v>
      </c>
      <c r="I396" s="179"/>
      <c r="L396" s="175"/>
      <c r="M396" s="180"/>
      <c r="N396" s="181"/>
      <c r="O396" s="181"/>
      <c r="P396" s="181"/>
      <c r="Q396" s="181"/>
      <c r="R396" s="181"/>
      <c r="S396" s="181"/>
      <c r="T396" s="182"/>
      <c r="AT396" s="177" t="s">
        <v>150</v>
      </c>
      <c r="AU396" s="177" t="s">
        <v>88</v>
      </c>
      <c r="AV396" s="13" t="s">
        <v>86</v>
      </c>
      <c r="AW396" s="13" t="s">
        <v>34</v>
      </c>
      <c r="AX396" s="13" t="s">
        <v>78</v>
      </c>
      <c r="AY396" s="177" t="s">
        <v>142</v>
      </c>
    </row>
    <row r="397" spans="1:65" s="13" customFormat="1" ht="11.25">
      <c r="B397" s="175"/>
      <c r="D397" s="176" t="s">
        <v>150</v>
      </c>
      <c r="E397" s="177" t="s">
        <v>1</v>
      </c>
      <c r="F397" s="178" t="s">
        <v>274</v>
      </c>
      <c r="H397" s="177" t="s">
        <v>1</v>
      </c>
      <c r="I397" s="179"/>
      <c r="L397" s="175"/>
      <c r="M397" s="180"/>
      <c r="N397" s="181"/>
      <c r="O397" s="181"/>
      <c r="P397" s="181"/>
      <c r="Q397" s="181"/>
      <c r="R397" s="181"/>
      <c r="S397" s="181"/>
      <c r="T397" s="182"/>
      <c r="AT397" s="177" t="s">
        <v>150</v>
      </c>
      <c r="AU397" s="177" t="s">
        <v>88</v>
      </c>
      <c r="AV397" s="13" t="s">
        <v>86</v>
      </c>
      <c r="AW397" s="13" t="s">
        <v>34</v>
      </c>
      <c r="AX397" s="13" t="s">
        <v>78</v>
      </c>
      <c r="AY397" s="177" t="s">
        <v>142</v>
      </c>
    </row>
    <row r="398" spans="1:65" s="14" customFormat="1" ht="11.25">
      <c r="B398" s="183"/>
      <c r="D398" s="176" t="s">
        <v>150</v>
      </c>
      <c r="E398" s="184" t="s">
        <v>1</v>
      </c>
      <c r="F398" s="185" t="s">
        <v>466</v>
      </c>
      <c r="H398" s="186">
        <v>676</v>
      </c>
      <c r="I398" s="187"/>
      <c r="L398" s="183"/>
      <c r="M398" s="188"/>
      <c r="N398" s="189"/>
      <c r="O398" s="189"/>
      <c r="P398" s="189"/>
      <c r="Q398" s="189"/>
      <c r="R398" s="189"/>
      <c r="S398" s="189"/>
      <c r="T398" s="190"/>
      <c r="AT398" s="184" t="s">
        <v>150</v>
      </c>
      <c r="AU398" s="184" t="s">
        <v>88</v>
      </c>
      <c r="AV398" s="14" t="s">
        <v>88</v>
      </c>
      <c r="AW398" s="14" t="s">
        <v>34</v>
      </c>
      <c r="AX398" s="14" t="s">
        <v>78</v>
      </c>
      <c r="AY398" s="184" t="s">
        <v>142</v>
      </c>
    </row>
    <row r="399" spans="1:65" s="13" customFormat="1" ht="11.25">
      <c r="B399" s="175"/>
      <c r="D399" s="176" t="s">
        <v>150</v>
      </c>
      <c r="E399" s="177" t="s">
        <v>1</v>
      </c>
      <c r="F399" s="178" t="s">
        <v>209</v>
      </c>
      <c r="H399" s="177" t="s">
        <v>1</v>
      </c>
      <c r="I399" s="179"/>
      <c r="L399" s="175"/>
      <c r="M399" s="180"/>
      <c r="N399" s="181"/>
      <c r="O399" s="181"/>
      <c r="P399" s="181"/>
      <c r="Q399" s="181"/>
      <c r="R399" s="181"/>
      <c r="S399" s="181"/>
      <c r="T399" s="182"/>
      <c r="AT399" s="177" t="s">
        <v>150</v>
      </c>
      <c r="AU399" s="177" t="s">
        <v>88</v>
      </c>
      <c r="AV399" s="13" t="s">
        <v>86</v>
      </c>
      <c r="AW399" s="13" t="s">
        <v>34</v>
      </c>
      <c r="AX399" s="13" t="s">
        <v>78</v>
      </c>
      <c r="AY399" s="177" t="s">
        <v>142</v>
      </c>
    </row>
    <row r="400" spans="1:65" s="14" customFormat="1" ht="11.25">
      <c r="B400" s="183"/>
      <c r="D400" s="176" t="s">
        <v>150</v>
      </c>
      <c r="E400" s="184" t="s">
        <v>1</v>
      </c>
      <c r="F400" s="185" t="s">
        <v>467</v>
      </c>
      <c r="H400" s="186">
        <v>254.32</v>
      </c>
      <c r="I400" s="187"/>
      <c r="L400" s="183"/>
      <c r="M400" s="188"/>
      <c r="N400" s="189"/>
      <c r="O400" s="189"/>
      <c r="P400" s="189"/>
      <c r="Q400" s="189"/>
      <c r="R400" s="189"/>
      <c r="S400" s="189"/>
      <c r="T400" s="190"/>
      <c r="AT400" s="184" t="s">
        <v>150</v>
      </c>
      <c r="AU400" s="184" t="s">
        <v>88</v>
      </c>
      <c r="AV400" s="14" t="s">
        <v>88</v>
      </c>
      <c r="AW400" s="14" t="s">
        <v>34</v>
      </c>
      <c r="AX400" s="14" t="s">
        <v>78</v>
      </c>
      <c r="AY400" s="184" t="s">
        <v>142</v>
      </c>
    </row>
    <row r="401" spans="1:65" s="14" customFormat="1" ht="11.25">
      <c r="B401" s="183"/>
      <c r="D401" s="176" t="s">
        <v>150</v>
      </c>
      <c r="E401" s="184" t="s">
        <v>1</v>
      </c>
      <c r="F401" s="185" t="s">
        <v>468</v>
      </c>
      <c r="H401" s="186">
        <v>133</v>
      </c>
      <c r="I401" s="187"/>
      <c r="L401" s="183"/>
      <c r="M401" s="188"/>
      <c r="N401" s="189"/>
      <c r="O401" s="189"/>
      <c r="P401" s="189"/>
      <c r="Q401" s="189"/>
      <c r="R401" s="189"/>
      <c r="S401" s="189"/>
      <c r="T401" s="190"/>
      <c r="AT401" s="184" t="s">
        <v>150</v>
      </c>
      <c r="AU401" s="184" t="s">
        <v>88</v>
      </c>
      <c r="AV401" s="14" t="s">
        <v>88</v>
      </c>
      <c r="AW401" s="14" t="s">
        <v>34</v>
      </c>
      <c r="AX401" s="14" t="s">
        <v>78</v>
      </c>
      <c r="AY401" s="184" t="s">
        <v>142</v>
      </c>
    </row>
    <row r="402" spans="1:65" s="14" customFormat="1" ht="22.5">
      <c r="B402" s="183"/>
      <c r="D402" s="176" t="s">
        <v>150</v>
      </c>
      <c r="E402" s="184" t="s">
        <v>1</v>
      </c>
      <c r="F402" s="185" t="s">
        <v>469</v>
      </c>
      <c r="H402" s="186">
        <v>28.8</v>
      </c>
      <c r="I402" s="187"/>
      <c r="L402" s="183"/>
      <c r="M402" s="188"/>
      <c r="N402" s="189"/>
      <c r="O402" s="189"/>
      <c r="P402" s="189"/>
      <c r="Q402" s="189"/>
      <c r="R402" s="189"/>
      <c r="S402" s="189"/>
      <c r="T402" s="190"/>
      <c r="AT402" s="184" t="s">
        <v>150</v>
      </c>
      <c r="AU402" s="184" t="s">
        <v>88</v>
      </c>
      <c r="AV402" s="14" t="s">
        <v>88</v>
      </c>
      <c r="AW402" s="14" t="s">
        <v>34</v>
      </c>
      <c r="AX402" s="14" t="s">
        <v>78</v>
      </c>
      <c r="AY402" s="184" t="s">
        <v>142</v>
      </c>
    </row>
    <row r="403" spans="1:65" s="13" customFormat="1" ht="11.25">
      <c r="B403" s="175"/>
      <c r="D403" s="176" t="s">
        <v>150</v>
      </c>
      <c r="E403" s="177" t="s">
        <v>1</v>
      </c>
      <c r="F403" s="178" t="s">
        <v>190</v>
      </c>
      <c r="H403" s="177" t="s">
        <v>1</v>
      </c>
      <c r="I403" s="179"/>
      <c r="L403" s="175"/>
      <c r="M403" s="180"/>
      <c r="N403" s="181"/>
      <c r="O403" s="181"/>
      <c r="P403" s="181"/>
      <c r="Q403" s="181"/>
      <c r="R403" s="181"/>
      <c r="S403" s="181"/>
      <c r="T403" s="182"/>
      <c r="AT403" s="177" t="s">
        <v>150</v>
      </c>
      <c r="AU403" s="177" t="s">
        <v>88</v>
      </c>
      <c r="AV403" s="13" t="s">
        <v>86</v>
      </c>
      <c r="AW403" s="13" t="s">
        <v>34</v>
      </c>
      <c r="AX403" s="13" t="s">
        <v>78</v>
      </c>
      <c r="AY403" s="177" t="s">
        <v>142</v>
      </c>
    </row>
    <row r="404" spans="1:65" s="14" customFormat="1" ht="11.25">
      <c r="B404" s="183"/>
      <c r="D404" s="176" t="s">
        <v>150</v>
      </c>
      <c r="E404" s="184" t="s">
        <v>1</v>
      </c>
      <c r="F404" s="185" t="s">
        <v>470</v>
      </c>
      <c r="H404" s="186">
        <v>28.8</v>
      </c>
      <c r="I404" s="187"/>
      <c r="L404" s="183"/>
      <c r="M404" s="188"/>
      <c r="N404" s="189"/>
      <c r="O404" s="189"/>
      <c r="P404" s="189"/>
      <c r="Q404" s="189"/>
      <c r="R404" s="189"/>
      <c r="S404" s="189"/>
      <c r="T404" s="190"/>
      <c r="AT404" s="184" t="s">
        <v>150</v>
      </c>
      <c r="AU404" s="184" t="s">
        <v>88</v>
      </c>
      <c r="AV404" s="14" t="s">
        <v>88</v>
      </c>
      <c r="AW404" s="14" t="s">
        <v>34</v>
      </c>
      <c r="AX404" s="14" t="s">
        <v>78</v>
      </c>
      <c r="AY404" s="184" t="s">
        <v>142</v>
      </c>
    </row>
    <row r="405" spans="1:65" s="14" customFormat="1" ht="11.25">
      <c r="B405" s="183"/>
      <c r="D405" s="176" t="s">
        <v>150</v>
      </c>
      <c r="E405" s="184" t="s">
        <v>1</v>
      </c>
      <c r="F405" s="185" t="s">
        <v>471</v>
      </c>
      <c r="H405" s="186">
        <v>10.56</v>
      </c>
      <c r="I405" s="187"/>
      <c r="L405" s="183"/>
      <c r="M405" s="188"/>
      <c r="N405" s="189"/>
      <c r="O405" s="189"/>
      <c r="P405" s="189"/>
      <c r="Q405" s="189"/>
      <c r="R405" s="189"/>
      <c r="S405" s="189"/>
      <c r="T405" s="190"/>
      <c r="AT405" s="184" t="s">
        <v>150</v>
      </c>
      <c r="AU405" s="184" t="s">
        <v>88</v>
      </c>
      <c r="AV405" s="14" t="s">
        <v>88</v>
      </c>
      <c r="AW405" s="14" t="s">
        <v>34</v>
      </c>
      <c r="AX405" s="14" t="s">
        <v>78</v>
      </c>
      <c r="AY405" s="184" t="s">
        <v>142</v>
      </c>
    </row>
    <row r="406" spans="1:65" s="15" customFormat="1" ht="11.25">
      <c r="B406" s="191"/>
      <c r="D406" s="176" t="s">
        <v>150</v>
      </c>
      <c r="E406" s="192" t="s">
        <v>1</v>
      </c>
      <c r="F406" s="193" t="s">
        <v>163</v>
      </c>
      <c r="H406" s="194">
        <v>1131.4799999999998</v>
      </c>
      <c r="I406" s="195"/>
      <c r="L406" s="191"/>
      <c r="M406" s="196"/>
      <c r="N406" s="197"/>
      <c r="O406" s="197"/>
      <c r="P406" s="197"/>
      <c r="Q406" s="197"/>
      <c r="R406" s="197"/>
      <c r="S406" s="197"/>
      <c r="T406" s="198"/>
      <c r="AT406" s="192" t="s">
        <v>150</v>
      </c>
      <c r="AU406" s="192" t="s">
        <v>88</v>
      </c>
      <c r="AV406" s="15" t="s">
        <v>148</v>
      </c>
      <c r="AW406" s="15" t="s">
        <v>34</v>
      </c>
      <c r="AX406" s="15" t="s">
        <v>86</v>
      </c>
      <c r="AY406" s="192" t="s">
        <v>142</v>
      </c>
    </row>
    <row r="407" spans="1:65" s="2" customFormat="1" ht="21.75" customHeight="1">
      <c r="A407" s="33"/>
      <c r="B407" s="161"/>
      <c r="C407" s="162" t="s">
        <v>472</v>
      </c>
      <c r="D407" s="162" t="s">
        <v>144</v>
      </c>
      <c r="E407" s="163" t="s">
        <v>473</v>
      </c>
      <c r="F407" s="164" t="s">
        <v>474</v>
      </c>
      <c r="G407" s="165" t="s">
        <v>272</v>
      </c>
      <c r="H407" s="166">
        <v>248.11500000000001</v>
      </c>
      <c r="I407" s="167"/>
      <c r="J407" s="168">
        <f>ROUND(I407*H407,2)</f>
        <v>0</v>
      </c>
      <c r="K407" s="164" t="s">
        <v>1046</v>
      </c>
      <c r="L407" s="34"/>
      <c r="M407" s="169" t="s">
        <v>1</v>
      </c>
      <c r="N407" s="170" t="s">
        <v>43</v>
      </c>
      <c r="O407" s="59"/>
      <c r="P407" s="171">
        <f>O407*H407</f>
        <v>0</v>
      </c>
      <c r="Q407" s="171">
        <v>0.29221000000000003</v>
      </c>
      <c r="R407" s="171">
        <f>Q407*H407</f>
        <v>72.501684150000003</v>
      </c>
      <c r="S407" s="171">
        <v>0</v>
      </c>
      <c r="T407" s="17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73" t="s">
        <v>148</v>
      </c>
      <c r="AT407" s="173" t="s">
        <v>144</v>
      </c>
      <c r="AU407" s="173" t="s">
        <v>88</v>
      </c>
      <c r="AY407" s="18" t="s">
        <v>142</v>
      </c>
      <c r="BE407" s="174">
        <f>IF(N407="základní",J407,0)</f>
        <v>0</v>
      </c>
      <c r="BF407" s="174">
        <f>IF(N407="snížená",J407,0)</f>
        <v>0</v>
      </c>
      <c r="BG407" s="174">
        <f>IF(N407="zákl. přenesená",J407,0)</f>
        <v>0</v>
      </c>
      <c r="BH407" s="174">
        <f>IF(N407="sníž. přenesená",J407,0)</f>
        <v>0</v>
      </c>
      <c r="BI407" s="174">
        <f>IF(N407="nulová",J407,0)</f>
        <v>0</v>
      </c>
      <c r="BJ407" s="18" t="s">
        <v>86</v>
      </c>
      <c r="BK407" s="174">
        <f>ROUND(I407*H407,2)</f>
        <v>0</v>
      </c>
      <c r="BL407" s="18" t="s">
        <v>148</v>
      </c>
      <c r="BM407" s="173" t="s">
        <v>475</v>
      </c>
    </row>
    <row r="408" spans="1:65" s="14" customFormat="1" ht="11.25">
      <c r="B408" s="183"/>
      <c r="D408" s="176" t="s">
        <v>150</v>
      </c>
      <c r="E408" s="184" t="s">
        <v>1</v>
      </c>
      <c r="F408" s="185" t="s">
        <v>476</v>
      </c>
      <c r="H408" s="186">
        <v>248.11500000000001</v>
      </c>
      <c r="I408" s="187"/>
      <c r="L408" s="183"/>
      <c r="M408" s="188"/>
      <c r="N408" s="189"/>
      <c r="O408" s="189"/>
      <c r="P408" s="189"/>
      <c r="Q408" s="189"/>
      <c r="R408" s="189"/>
      <c r="S408" s="189"/>
      <c r="T408" s="190"/>
      <c r="AT408" s="184" t="s">
        <v>150</v>
      </c>
      <c r="AU408" s="184" t="s">
        <v>88</v>
      </c>
      <c r="AV408" s="14" t="s">
        <v>88</v>
      </c>
      <c r="AW408" s="14" t="s">
        <v>34</v>
      </c>
      <c r="AX408" s="14" t="s">
        <v>78</v>
      </c>
      <c r="AY408" s="184" t="s">
        <v>142</v>
      </c>
    </row>
    <row r="409" spans="1:65" s="15" customFormat="1" ht="11.25">
      <c r="B409" s="191"/>
      <c r="D409" s="176" t="s">
        <v>150</v>
      </c>
      <c r="E409" s="192" t="s">
        <v>1</v>
      </c>
      <c r="F409" s="193" t="s">
        <v>163</v>
      </c>
      <c r="H409" s="194">
        <v>248.11500000000001</v>
      </c>
      <c r="I409" s="195"/>
      <c r="L409" s="191"/>
      <c r="M409" s="196"/>
      <c r="N409" s="197"/>
      <c r="O409" s="197"/>
      <c r="P409" s="197"/>
      <c r="Q409" s="197"/>
      <c r="R409" s="197"/>
      <c r="S409" s="197"/>
      <c r="T409" s="198"/>
      <c r="AT409" s="192" t="s">
        <v>150</v>
      </c>
      <c r="AU409" s="192" t="s">
        <v>88</v>
      </c>
      <c r="AV409" s="15" t="s">
        <v>148</v>
      </c>
      <c r="AW409" s="15" t="s">
        <v>34</v>
      </c>
      <c r="AX409" s="15" t="s">
        <v>86</v>
      </c>
      <c r="AY409" s="192" t="s">
        <v>142</v>
      </c>
    </row>
    <row r="410" spans="1:65" s="2" customFormat="1" ht="21.75" customHeight="1">
      <c r="A410" s="33"/>
      <c r="B410" s="161"/>
      <c r="C410" s="207" t="s">
        <v>477</v>
      </c>
      <c r="D410" s="207" t="s">
        <v>255</v>
      </c>
      <c r="E410" s="208" t="s">
        <v>478</v>
      </c>
      <c r="F410" s="209" t="s">
        <v>479</v>
      </c>
      <c r="G410" s="210" t="s">
        <v>362</v>
      </c>
      <c r="H410" s="211">
        <v>188.5</v>
      </c>
      <c r="I410" s="212"/>
      <c r="J410" s="213">
        <f>ROUND(I410*H410,2)</f>
        <v>0</v>
      </c>
      <c r="K410" s="209" t="s">
        <v>1</v>
      </c>
      <c r="L410" s="214"/>
      <c r="M410" s="215" t="s">
        <v>1</v>
      </c>
      <c r="N410" s="216" t="s">
        <v>43</v>
      </c>
      <c r="O410" s="59"/>
      <c r="P410" s="171">
        <f>O410*H410</f>
        <v>0</v>
      </c>
      <c r="Q410" s="171">
        <v>0</v>
      </c>
      <c r="R410" s="171">
        <f>Q410*H410</f>
        <v>0</v>
      </c>
      <c r="S410" s="171">
        <v>0</v>
      </c>
      <c r="T410" s="172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73" t="s">
        <v>215</v>
      </c>
      <c r="AT410" s="173" t="s">
        <v>255</v>
      </c>
      <c r="AU410" s="173" t="s">
        <v>88</v>
      </c>
      <c r="AY410" s="18" t="s">
        <v>142</v>
      </c>
      <c r="BE410" s="174">
        <f>IF(N410="základní",J410,0)</f>
        <v>0</v>
      </c>
      <c r="BF410" s="174">
        <f>IF(N410="snížená",J410,0)</f>
        <v>0</v>
      </c>
      <c r="BG410" s="174">
        <f>IF(N410="zákl. přenesená",J410,0)</f>
        <v>0</v>
      </c>
      <c r="BH410" s="174">
        <f>IF(N410="sníž. přenesená",J410,0)</f>
        <v>0</v>
      </c>
      <c r="BI410" s="174">
        <f>IF(N410="nulová",J410,0)</f>
        <v>0</v>
      </c>
      <c r="BJ410" s="18" t="s">
        <v>86</v>
      </c>
      <c r="BK410" s="174">
        <f>ROUND(I410*H410,2)</f>
        <v>0</v>
      </c>
      <c r="BL410" s="18" t="s">
        <v>148</v>
      </c>
      <c r="BM410" s="173" t="s">
        <v>480</v>
      </c>
    </row>
    <row r="411" spans="1:65" s="14" customFormat="1" ht="11.25">
      <c r="B411" s="183"/>
      <c r="D411" s="176" t="s">
        <v>150</v>
      </c>
      <c r="E411" s="184" t="s">
        <v>1</v>
      </c>
      <c r="F411" s="185" t="s">
        <v>481</v>
      </c>
      <c r="H411" s="186">
        <v>188.5</v>
      </c>
      <c r="I411" s="187"/>
      <c r="L411" s="183"/>
      <c r="M411" s="188"/>
      <c r="N411" s="189"/>
      <c r="O411" s="189"/>
      <c r="P411" s="189"/>
      <c r="Q411" s="189"/>
      <c r="R411" s="189"/>
      <c r="S411" s="189"/>
      <c r="T411" s="190"/>
      <c r="AT411" s="184" t="s">
        <v>150</v>
      </c>
      <c r="AU411" s="184" t="s">
        <v>88</v>
      </c>
      <c r="AV411" s="14" t="s">
        <v>88</v>
      </c>
      <c r="AW411" s="14" t="s">
        <v>34</v>
      </c>
      <c r="AX411" s="14" t="s">
        <v>78</v>
      </c>
      <c r="AY411" s="184" t="s">
        <v>142</v>
      </c>
    </row>
    <row r="412" spans="1:65" s="15" customFormat="1" ht="11.25">
      <c r="B412" s="191"/>
      <c r="D412" s="176" t="s">
        <v>150</v>
      </c>
      <c r="E412" s="192" t="s">
        <v>1</v>
      </c>
      <c r="F412" s="193" t="s">
        <v>163</v>
      </c>
      <c r="H412" s="194">
        <v>188.5</v>
      </c>
      <c r="I412" s="195"/>
      <c r="L412" s="191"/>
      <c r="M412" s="196"/>
      <c r="N412" s="197"/>
      <c r="O412" s="197"/>
      <c r="P412" s="197"/>
      <c r="Q412" s="197"/>
      <c r="R412" s="197"/>
      <c r="S412" s="197"/>
      <c r="T412" s="198"/>
      <c r="AT412" s="192" t="s">
        <v>150</v>
      </c>
      <c r="AU412" s="192" t="s">
        <v>88</v>
      </c>
      <c r="AV412" s="15" t="s">
        <v>148</v>
      </c>
      <c r="AW412" s="15" t="s">
        <v>34</v>
      </c>
      <c r="AX412" s="15" t="s">
        <v>86</v>
      </c>
      <c r="AY412" s="192" t="s">
        <v>142</v>
      </c>
    </row>
    <row r="413" spans="1:65" s="2" customFormat="1" ht="21.75" customHeight="1">
      <c r="A413" s="33"/>
      <c r="B413" s="161"/>
      <c r="C413" s="207" t="s">
        <v>482</v>
      </c>
      <c r="D413" s="207" t="s">
        <v>255</v>
      </c>
      <c r="E413" s="208" t="s">
        <v>483</v>
      </c>
      <c r="F413" s="209" t="s">
        <v>484</v>
      </c>
      <c r="G413" s="210" t="s">
        <v>362</v>
      </c>
      <c r="H413" s="211">
        <v>125</v>
      </c>
      <c r="I413" s="212"/>
      <c r="J413" s="213">
        <f>ROUND(I413*H413,2)</f>
        <v>0</v>
      </c>
      <c r="K413" s="209" t="s">
        <v>1</v>
      </c>
      <c r="L413" s="214"/>
      <c r="M413" s="215" t="s">
        <v>1</v>
      </c>
      <c r="N413" s="216" t="s">
        <v>43</v>
      </c>
      <c r="O413" s="59"/>
      <c r="P413" s="171">
        <f>O413*H413</f>
        <v>0</v>
      </c>
      <c r="Q413" s="171">
        <v>0</v>
      </c>
      <c r="R413" s="171">
        <f>Q413*H413</f>
        <v>0</v>
      </c>
      <c r="S413" s="171">
        <v>0</v>
      </c>
      <c r="T413" s="172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73" t="s">
        <v>215</v>
      </c>
      <c r="AT413" s="173" t="s">
        <v>255</v>
      </c>
      <c r="AU413" s="173" t="s">
        <v>88</v>
      </c>
      <c r="AY413" s="18" t="s">
        <v>142</v>
      </c>
      <c r="BE413" s="174">
        <f>IF(N413="základní",J413,0)</f>
        <v>0</v>
      </c>
      <c r="BF413" s="174">
        <f>IF(N413="snížená",J413,0)</f>
        <v>0</v>
      </c>
      <c r="BG413" s="174">
        <f>IF(N413="zákl. přenesená",J413,0)</f>
        <v>0</v>
      </c>
      <c r="BH413" s="174">
        <f>IF(N413="sníž. přenesená",J413,0)</f>
        <v>0</v>
      </c>
      <c r="BI413" s="174">
        <f>IF(N413="nulová",J413,0)</f>
        <v>0</v>
      </c>
      <c r="BJ413" s="18" t="s">
        <v>86</v>
      </c>
      <c r="BK413" s="174">
        <f>ROUND(I413*H413,2)</f>
        <v>0</v>
      </c>
      <c r="BL413" s="18" t="s">
        <v>148</v>
      </c>
      <c r="BM413" s="173" t="s">
        <v>485</v>
      </c>
    </row>
    <row r="414" spans="1:65" s="14" customFormat="1" ht="22.5">
      <c r="B414" s="183"/>
      <c r="D414" s="176" t="s">
        <v>150</v>
      </c>
      <c r="E414" s="184" t="s">
        <v>1</v>
      </c>
      <c r="F414" s="185" t="s">
        <v>486</v>
      </c>
      <c r="H414" s="186">
        <v>125</v>
      </c>
      <c r="I414" s="187"/>
      <c r="L414" s="183"/>
      <c r="M414" s="188"/>
      <c r="N414" s="189"/>
      <c r="O414" s="189"/>
      <c r="P414" s="189"/>
      <c r="Q414" s="189"/>
      <c r="R414" s="189"/>
      <c r="S414" s="189"/>
      <c r="T414" s="190"/>
      <c r="AT414" s="184" t="s">
        <v>150</v>
      </c>
      <c r="AU414" s="184" t="s">
        <v>88</v>
      </c>
      <c r="AV414" s="14" t="s">
        <v>88</v>
      </c>
      <c r="AW414" s="14" t="s">
        <v>34</v>
      </c>
      <c r="AX414" s="14" t="s">
        <v>78</v>
      </c>
      <c r="AY414" s="184" t="s">
        <v>142</v>
      </c>
    </row>
    <row r="415" spans="1:65" s="15" customFormat="1" ht="11.25">
      <c r="B415" s="191"/>
      <c r="D415" s="176" t="s">
        <v>150</v>
      </c>
      <c r="E415" s="192" t="s">
        <v>1</v>
      </c>
      <c r="F415" s="193" t="s">
        <v>163</v>
      </c>
      <c r="H415" s="194">
        <v>125</v>
      </c>
      <c r="I415" s="195"/>
      <c r="L415" s="191"/>
      <c r="M415" s="196"/>
      <c r="N415" s="197"/>
      <c r="O415" s="197"/>
      <c r="P415" s="197"/>
      <c r="Q415" s="197"/>
      <c r="R415" s="197"/>
      <c r="S415" s="197"/>
      <c r="T415" s="198"/>
      <c r="AT415" s="192" t="s">
        <v>150</v>
      </c>
      <c r="AU415" s="192" t="s">
        <v>88</v>
      </c>
      <c r="AV415" s="15" t="s">
        <v>148</v>
      </c>
      <c r="AW415" s="15" t="s">
        <v>34</v>
      </c>
      <c r="AX415" s="15" t="s">
        <v>86</v>
      </c>
      <c r="AY415" s="192" t="s">
        <v>142</v>
      </c>
    </row>
    <row r="416" spans="1:65" s="2" customFormat="1" ht="16.5" customHeight="1">
      <c r="A416" s="33"/>
      <c r="B416" s="161"/>
      <c r="C416" s="207" t="s">
        <v>487</v>
      </c>
      <c r="D416" s="207" t="s">
        <v>255</v>
      </c>
      <c r="E416" s="208" t="s">
        <v>488</v>
      </c>
      <c r="F416" s="209" t="s">
        <v>489</v>
      </c>
      <c r="G416" s="210" t="s">
        <v>362</v>
      </c>
      <c r="H416" s="211">
        <v>251</v>
      </c>
      <c r="I416" s="212"/>
      <c r="J416" s="213">
        <f>ROUND(I416*H416,2)</f>
        <v>0</v>
      </c>
      <c r="K416" s="209" t="s">
        <v>1</v>
      </c>
      <c r="L416" s="214"/>
      <c r="M416" s="215" t="s">
        <v>1</v>
      </c>
      <c r="N416" s="216" t="s">
        <v>43</v>
      </c>
      <c r="O416" s="59"/>
      <c r="P416" s="171">
        <f>O416*H416</f>
        <v>0</v>
      </c>
      <c r="Q416" s="171">
        <v>0</v>
      </c>
      <c r="R416" s="171">
        <f>Q416*H416</f>
        <v>0</v>
      </c>
      <c r="S416" s="171">
        <v>0</v>
      </c>
      <c r="T416" s="172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73" t="s">
        <v>215</v>
      </c>
      <c r="AT416" s="173" t="s">
        <v>255</v>
      </c>
      <c r="AU416" s="173" t="s">
        <v>88</v>
      </c>
      <c r="AY416" s="18" t="s">
        <v>142</v>
      </c>
      <c r="BE416" s="174">
        <f>IF(N416="základní",J416,0)</f>
        <v>0</v>
      </c>
      <c r="BF416" s="174">
        <f>IF(N416="snížená",J416,0)</f>
        <v>0</v>
      </c>
      <c r="BG416" s="174">
        <f>IF(N416="zákl. přenesená",J416,0)</f>
        <v>0</v>
      </c>
      <c r="BH416" s="174">
        <f>IF(N416="sníž. přenesená",J416,0)</f>
        <v>0</v>
      </c>
      <c r="BI416" s="174">
        <f>IF(N416="nulová",J416,0)</f>
        <v>0</v>
      </c>
      <c r="BJ416" s="18" t="s">
        <v>86</v>
      </c>
      <c r="BK416" s="174">
        <f>ROUND(I416*H416,2)</f>
        <v>0</v>
      </c>
      <c r="BL416" s="18" t="s">
        <v>148</v>
      </c>
      <c r="BM416" s="173" t="s">
        <v>490</v>
      </c>
    </row>
    <row r="417" spans="1:65" s="2" customFormat="1" ht="21.75" customHeight="1">
      <c r="A417" s="33"/>
      <c r="B417" s="161"/>
      <c r="C417" s="207" t="s">
        <v>491</v>
      </c>
      <c r="D417" s="207" t="s">
        <v>255</v>
      </c>
      <c r="E417" s="208" t="s">
        <v>492</v>
      </c>
      <c r="F417" s="209" t="s">
        <v>493</v>
      </c>
      <c r="G417" s="210" t="s">
        <v>362</v>
      </c>
      <c r="H417" s="211">
        <v>8</v>
      </c>
      <c r="I417" s="212"/>
      <c r="J417" s="213">
        <f>ROUND(I417*H417,2)</f>
        <v>0</v>
      </c>
      <c r="K417" s="209" t="s">
        <v>1</v>
      </c>
      <c r="L417" s="214"/>
      <c r="M417" s="215" t="s">
        <v>1</v>
      </c>
      <c r="N417" s="216" t="s">
        <v>43</v>
      </c>
      <c r="O417" s="59"/>
      <c r="P417" s="171">
        <f>O417*H417</f>
        <v>0</v>
      </c>
      <c r="Q417" s="171">
        <v>0</v>
      </c>
      <c r="R417" s="171">
        <f>Q417*H417</f>
        <v>0</v>
      </c>
      <c r="S417" s="171">
        <v>0</v>
      </c>
      <c r="T417" s="172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73" t="s">
        <v>215</v>
      </c>
      <c r="AT417" s="173" t="s">
        <v>255</v>
      </c>
      <c r="AU417" s="173" t="s">
        <v>88</v>
      </c>
      <c r="AY417" s="18" t="s">
        <v>142</v>
      </c>
      <c r="BE417" s="174">
        <f>IF(N417="základní",J417,0)</f>
        <v>0</v>
      </c>
      <c r="BF417" s="174">
        <f>IF(N417="snížená",J417,0)</f>
        <v>0</v>
      </c>
      <c r="BG417" s="174">
        <f>IF(N417="zákl. přenesená",J417,0)</f>
        <v>0</v>
      </c>
      <c r="BH417" s="174">
        <f>IF(N417="sníž. přenesená",J417,0)</f>
        <v>0</v>
      </c>
      <c r="BI417" s="174">
        <f>IF(N417="nulová",J417,0)</f>
        <v>0</v>
      </c>
      <c r="BJ417" s="18" t="s">
        <v>86</v>
      </c>
      <c r="BK417" s="174">
        <f>ROUND(I417*H417,2)</f>
        <v>0</v>
      </c>
      <c r="BL417" s="18" t="s">
        <v>148</v>
      </c>
      <c r="BM417" s="173" t="s">
        <v>494</v>
      </c>
    </row>
    <row r="418" spans="1:65" s="14" customFormat="1" ht="11.25">
      <c r="B418" s="183"/>
      <c r="D418" s="176" t="s">
        <v>150</v>
      </c>
      <c r="E418" s="184" t="s">
        <v>1</v>
      </c>
      <c r="F418" s="185" t="s">
        <v>215</v>
      </c>
      <c r="H418" s="186">
        <v>8</v>
      </c>
      <c r="I418" s="187"/>
      <c r="L418" s="183"/>
      <c r="M418" s="188"/>
      <c r="N418" s="189"/>
      <c r="O418" s="189"/>
      <c r="P418" s="189"/>
      <c r="Q418" s="189"/>
      <c r="R418" s="189"/>
      <c r="S418" s="189"/>
      <c r="T418" s="190"/>
      <c r="AT418" s="184" t="s">
        <v>150</v>
      </c>
      <c r="AU418" s="184" t="s">
        <v>88</v>
      </c>
      <c r="AV418" s="14" t="s">
        <v>88</v>
      </c>
      <c r="AW418" s="14" t="s">
        <v>34</v>
      </c>
      <c r="AX418" s="14" t="s">
        <v>86</v>
      </c>
      <c r="AY418" s="184" t="s">
        <v>142</v>
      </c>
    </row>
    <row r="419" spans="1:65" s="2" customFormat="1" ht="21.75" customHeight="1">
      <c r="A419" s="33"/>
      <c r="B419" s="161"/>
      <c r="C419" s="207" t="s">
        <v>495</v>
      </c>
      <c r="D419" s="207" t="s">
        <v>255</v>
      </c>
      <c r="E419" s="208" t="s">
        <v>496</v>
      </c>
      <c r="F419" s="209" t="s">
        <v>497</v>
      </c>
      <c r="G419" s="210" t="s">
        <v>362</v>
      </c>
      <c r="H419" s="211">
        <v>8</v>
      </c>
      <c r="I419" s="212"/>
      <c r="J419" s="213">
        <f>ROUND(I419*H419,2)</f>
        <v>0</v>
      </c>
      <c r="K419" s="209" t="s">
        <v>1</v>
      </c>
      <c r="L419" s="214"/>
      <c r="M419" s="215" t="s">
        <v>1</v>
      </c>
      <c r="N419" s="216" t="s">
        <v>43</v>
      </c>
      <c r="O419" s="59"/>
      <c r="P419" s="171">
        <f>O419*H419</f>
        <v>0</v>
      </c>
      <c r="Q419" s="171">
        <v>0</v>
      </c>
      <c r="R419" s="171">
        <f>Q419*H419</f>
        <v>0</v>
      </c>
      <c r="S419" s="171">
        <v>0</v>
      </c>
      <c r="T419" s="172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73" t="s">
        <v>215</v>
      </c>
      <c r="AT419" s="173" t="s">
        <v>255</v>
      </c>
      <c r="AU419" s="173" t="s">
        <v>88</v>
      </c>
      <c r="AY419" s="18" t="s">
        <v>142</v>
      </c>
      <c r="BE419" s="174">
        <f>IF(N419="základní",J419,0)</f>
        <v>0</v>
      </c>
      <c r="BF419" s="174">
        <f>IF(N419="snížená",J419,0)</f>
        <v>0</v>
      </c>
      <c r="BG419" s="174">
        <f>IF(N419="zákl. přenesená",J419,0)</f>
        <v>0</v>
      </c>
      <c r="BH419" s="174">
        <f>IF(N419="sníž. přenesená",J419,0)</f>
        <v>0</v>
      </c>
      <c r="BI419" s="174">
        <f>IF(N419="nulová",J419,0)</f>
        <v>0</v>
      </c>
      <c r="BJ419" s="18" t="s">
        <v>86</v>
      </c>
      <c r="BK419" s="174">
        <f>ROUND(I419*H419,2)</f>
        <v>0</v>
      </c>
      <c r="BL419" s="18" t="s">
        <v>148</v>
      </c>
      <c r="BM419" s="173" t="s">
        <v>498</v>
      </c>
    </row>
    <row r="420" spans="1:65" s="2" customFormat="1" ht="21.75" customHeight="1">
      <c r="A420" s="33"/>
      <c r="B420" s="161"/>
      <c r="C420" s="162" t="s">
        <v>499</v>
      </c>
      <c r="D420" s="162" t="s">
        <v>144</v>
      </c>
      <c r="E420" s="163" t="s">
        <v>500</v>
      </c>
      <c r="F420" s="164" t="s">
        <v>501</v>
      </c>
      <c r="G420" s="165" t="s">
        <v>272</v>
      </c>
      <c r="H420" s="166">
        <v>20</v>
      </c>
      <c r="I420" s="167"/>
      <c r="J420" s="168">
        <f>ROUND(I420*H420,2)</f>
        <v>0</v>
      </c>
      <c r="K420" s="164" t="s">
        <v>1</v>
      </c>
      <c r="L420" s="34"/>
      <c r="M420" s="169" t="s">
        <v>1</v>
      </c>
      <c r="N420" s="170" t="s">
        <v>43</v>
      </c>
      <c r="O420" s="59"/>
      <c r="P420" s="171">
        <f>O420*H420</f>
        <v>0</v>
      </c>
      <c r="Q420" s="171">
        <v>0</v>
      </c>
      <c r="R420" s="171">
        <f>Q420*H420</f>
        <v>0</v>
      </c>
      <c r="S420" s="171">
        <v>0</v>
      </c>
      <c r="T420" s="17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73" t="s">
        <v>148</v>
      </c>
      <c r="AT420" s="173" t="s">
        <v>144</v>
      </c>
      <c r="AU420" s="173" t="s">
        <v>88</v>
      </c>
      <c r="AY420" s="18" t="s">
        <v>142</v>
      </c>
      <c r="BE420" s="174">
        <f>IF(N420="základní",J420,0)</f>
        <v>0</v>
      </c>
      <c r="BF420" s="174">
        <f>IF(N420="snížená",J420,0)</f>
        <v>0</v>
      </c>
      <c r="BG420" s="174">
        <f>IF(N420="zákl. přenesená",J420,0)</f>
        <v>0</v>
      </c>
      <c r="BH420" s="174">
        <f>IF(N420="sníž. přenesená",J420,0)</f>
        <v>0</v>
      </c>
      <c r="BI420" s="174">
        <f>IF(N420="nulová",J420,0)</f>
        <v>0</v>
      </c>
      <c r="BJ420" s="18" t="s">
        <v>86</v>
      </c>
      <c r="BK420" s="174">
        <f>ROUND(I420*H420,2)</f>
        <v>0</v>
      </c>
      <c r="BL420" s="18" t="s">
        <v>148</v>
      </c>
      <c r="BM420" s="173" t="s">
        <v>502</v>
      </c>
    </row>
    <row r="421" spans="1:65" s="13" customFormat="1" ht="11.25">
      <c r="B421" s="175"/>
      <c r="D421" s="176" t="s">
        <v>150</v>
      </c>
      <c r="E421" s="177" t="s">
        <v>1</v>
      </c>
      <c r="F421" s="178" t="s">
        <v>503</v>
      </c>
      <c r="H421" s="177" t="s">
        <v>1</v>
      </c>
      <c r="I421" s="179"/>
      <c r="L421" s="175"/>
      <c r="M421" s="180"/>
      <c r="N421" s="181"/>
      <c r="O421" s="181"/>
      <c r="P421" s="181"/>
      <c r="Q421" s="181"/>
      <c r="R421" s="181"/>
      <c r="S421" s="181"/>
      <c r="T421" s="182"/>
      <c r="AT421" s="177" t="s">
        <v>150</v>
      </c>
      <c r="AU421" s="177" t="s">
        <v>88</v>
      </c>
      <c r="AV421" s="13" t="s">
        <v>86</v>
      </c>
      <c r="AW421" s="13" t="s">
        <v>34</v>
      </c>
      <c r="AX421" s="13" t="s">
        <v>78</v>
      </c>
      <c r="AY421" s="177" t="s">
        <v>142</v>
      </c>
    </row>
    <row r="422" spans="1:65" s="14" customFormat="1" ht="11.25">
      <c r="B422" s="183"/>
      <c r="D422" s="176" t="s">
        <v>150</v>
      </c>
      <c r="E422" s="184" t="s">
        <v>1</v>
      </c>
      <c r="F422" s="185" t="s">
        <v>504</v>
      </c>
      <c r="H422" s="186">
        <v>20</v>
      </c>
      <c r="I422" s="187"/>
      <c r="L422" s="183"/>
      <c r="M422" s="188"/>
      <c r="N422" s="189"/>
      <c r="O422" s="189"/>
      <c r="P422" s="189"/>
      <c r="Q422" s="189"/>
      <c r="R422" s="189"/>
      <c r="S422" s="189"/>
      <c r="T422" s="190"/>
      <c r="AT422" s="184" t="s">
        <v>150</v>
      </c>
      <c r="AU422" s="184" t="s">
        <v>88</v>
      </c>
      <c r="AV422" s="14" t="s">
        <v>88</v>
      </c>
      <c r="AW422" s="14" t="s">
        <v>34</v>
      </c>
      <c r="AX422" s="14" t="s">
        <v>86</v>
      </c>
      <c r="AY422" s="184" t="s">
        <v>142</v>
      </c>
    </row>
    <row r="423" spans="1:65" s="2" customFormat="1" ht="21.75" customHeight="1">
      <c r="A423" s="33"/>
      <c r="B423" s="161"/>
      <c r="C423" s="207" t="s">
        <v>505</v>
      </c>
      <c r="D423" s="207" t="s">
        <v>255</v>
      </c>
      <c r="E423" s="208" t="s">
        <v>506</v>
      </c>
      <c r="F423" s="209" t="s">
        <v>507</v>
      </c>
      <c r="G423" s="210" t="s">
        <v>362</v>
      </c>
      <c r="H423" s="211">
        <v>20.2</v>
      </c>
      <c r="I423" s="212"/>
      <c r="J423" s="213">
        <f>ROUND(I423*H423,2)</f>
        <v>0</v>
      </c>
      <c r="K423" s="209" t="s">
        <v>1</v>
      </c>
      <c r="L423" s="214"/>
      <c r="M423" s="215" t="s">
        <v>1</v>
      </c>
      <c r="N423" s="216" t="s">
        <v>43</v>
      </c>
      <c r="O423" s="59"/>
      <c r="P423" s="171">
        <f>O423*H423</f>
        <v>0</v>
      </c>
      <c r="Q423" s="171">
        <v>0</v>
      </c>
      <c r="R423" s="171">
        <f>Q423*H423</f>
        <v>0</v>
      </c>
      <c r="S423" s="171">
        <v>0</v>
      </c>
      <c r="T423" s="172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73" t="s">
        <v>215</v>
      </c>
      <c r="AT423" s="173" t="s">
        <v>255</v>
      </c>
      <c r="AU423" s="173" t="s">
        <v>88</v>
      </c>
      <c r="AY423" s="18" t="s">
        <v>142</v>
      </c>
      <c r="BE423" s="174">
        <f>IF(N423="základní",J423,0)</f>
        <v>0</v>
      </c>
      <c r="BF423" s="174">
        <f>IF(N423="snížená",J423,0)</f>
        <v>0</v>
      </c>
      <c r="BG423" s="174">
        <f>IF(N423="zákl. přenesená",J423,0)</f>
        <v>0</v>
      </c>
      <c r="BH423" s="174">
        <f>IF(N423="sníž. přenesená",J423,0)</f>
        <v>0</v>
      </c>
      <c r="BI423" s="174">
        <f>IF(N423="nulová",J423,0)</f>
        <v>0</v>
      </c>
      <c r="BJ423" s="18" t="s">
        <v>86</v>
      </c>
      <c r="BK423" s="174">
        <f>ROUND(I423*H423,2)</f>
        <v>0</v>
      </c>
      <c r="BL423" s="18" t="s">
        <v>148</v>
      </c>
      <c r="BM423" s="173" t="s">
        <v>508</v>
      </c>
    </row>
    <row r="424" spans="1:65" s="14" customFormat="1" ht="11.25">
      <c r="B424" s="183"/>
      <c r="D424" s="176" t="s">
        <v>150</v>
      </c>
      <c r="E424" s="184" t="s">
        <v>1</v>
      </c>
      <c r="F424" s="185" t="s">
        <v>509</v>
      </c>
      <c r="H424" s="186">
        <v>20.2</v>
      </c>
      <c r="I424" s="187"/>
      <c r="L424" s="183"/>
      <c r="M424" s="188"/>
      <c r="N424" s="189"/>
      <c r="O424" s="189"/>
      <c r="P424" s="189"/>
      <c r="Q424" s="189"/>
      <c r="R424" s="189"/>
      <c r="S424" s="189"/>
      <c r="T424" s="190"/>
      <c r="AT424" s="184" t="s">
        <v>150</v>
      </c>
      <c r="AU424" s="184" t="s">
        <v>88</v>
      </c>
      <c r="AV424" s="14" t="s">
        <v>88</v>
      </c>
      <c r="AW424" s="14" t="s">
        <v>34</v>
      </c>
      <c r="AX424" s="14" t="s">
        <v>78</v>
      </c>
      <c r="AY424" s="184" t="s">
        <v>142</v>
      </c>
    </row>
    <row r="425" spans="1:65" s="15" customFormat="1" ht="11.25">
      <c r="B425" s="191"/>
      <c r="D425" s="176" t="s">
        <v>150</v>
      </c>
      <c r="E425" s="192" t="s">
        <v>1</v>
      </c>
      <c r="F425" s="193" t="s">
        <v>163</v>
      </c>
      <c r="H425" s="194">
        <v>20.2</v>
      </c>
      <c r="I425" s="195"/>
      <c r="L425" s="191"/>
      <c r="M425" s="196"/>
      <c r="N425" s="197"/>
      <c r="O425" s="197"/>
      <c r="P425" s="197"/>
      <c r="Q425" s="197"/>
      <c r="R425" s="197"/>
      <c r="S425" s="197"/>
      <c r="T425" s="198"/>
      <c r="AT425" s="192" t="s">
        <v>150</v>
      </c>
      <c r="AU425" s="192" t="s">
        <v>88</v>
      </c>
      <c r="AV425" s="15" t="s">
        <v>148</v>
      </c>
      <c r="AW425" s="15" t="s">
        <v>34</v>
      </c>
      <c r="AX425" s="15" t="s">
        <v>86</v>
      </c>
      <c r="AY425" s="192" t="s">
        <v>142</v>
      </c>
    </row>
    <row r="426" spans="1:65" s="2" customFormat="1" ht="21.75" customHeight="1">
      <c r="A426" s="33"/>
      <c r="B426" s="161"/>
      <c r="C426" s="207" t="s">
        <v>510</v>
      </c>
      <c r="D426" s="207" t="s">
        <v>255</v>
      </c>
      <c r="E426" s="208" t="s">
        <v>511</v>
      </c>
      <c r="F426" s="209" t="s">
        <v>512</v>
      </c>
      <c r="G426" s="210" t="s">
        <v>362</v>
      </c>
      <c r="H426" s="211">
        <v>1.01</v>
      </c>
      <c r="I426" s="212"/>
      <c r="J426" s="213">
        <f>ROUND(I426*H426,2)</f>
        <v>0</v>
      </c>
      <c r="K426" s="209" t="s">
        <v>1</v>
      </c>
      <c r="L426" s="214"/>
      <c r="M426" s="215" t="s">
        <v>1</v>
      </c>
      <c r="N426" s="216" t="s">
        <v>43</v>
      </c>
      <c r="O426" s="59"/>
      <c r="P426" s="171">
        <f>O426*H426</f>
        <v>0</v>
      </c>
      <c r="Q426" s="171">
        <v>0</v>
      </c>
      <c r="R426" s="171">
        <f>Q426*H426</f>
        <v>0</v>
      </c>
      <c r="S426" s="171">
        <v>0</v>
      </c>
      <c r="T426" s="172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73" t="s">
        <v>215</v>
      </c>
      <c r="AT426" s="173" t="s">
        <v>255</v>
      </c>
      <c r="AU426" s="173" t="s">
        <v>88</v>
      </c>
      <c r="AY426" s="18" t="s">
        <v>142</v>
      </c>
      <c r="BE426" s="174">
        <f>IF(N426="základní",J426,0)</f>
        <v>0</v>
      </c>
      <c r="BF426" s="174">
        <f>IF(N426="snížená",J426,0)</f>
        <v>0</v>
      </c>
      <c r="BG426" s="174">
        <f>IF(N426="zákl. přenesená",J426,0)</f>
        <v>0</v>
      </c>
      <c r="BH426" s="174">
        <f>IF(N426="sníž. přenesená",J426,0)</f>
        <v>0</v>
      </c>
      <c r="BI426" s="174">
        <f>IF(N426="nulová",J426,0)</f>
        <v>0</v>
      </c>
      <c r="BJ426" s="18" t="s">
        <v>86</v>
      </c>
      <c r="BK426" s="174">
        <f>ROUND(I426*H426,2)</f>
        <v>0</v>
      </c>
      <c r="BL426" s="18" t="s">
        <v>148</v>
      </c>
      <c r="BM426" s="173" t="s">
        <v>513</v>
      </c>
    </row>
    <row r="427" spans="1:65" s="14" customFormat="1" ht="11.25">
      <c r="B427" s="183"/>
      <c r="D427" s="176" t="s">
        <v>150</v>
      </c>
      <c r="E427" s="184" t="s">
        <v>1</v>
      </c>
      <c r="F427" s="185" t="s">
        <v>514</v>
      </c>
      <c r="H427" s="186">
        <v>1.01</v>
      </c>
      <c r="I427" s="187"/>
      <c r="L427" s="183"/>
      <c r="M427" s="188"/>
      <c r="N427" s="189"/>
      <c r="O427" s="189"/>
      <c r="P427" s="189"/>
      <c r="Q427" s="189"/>
      <c r="R427" s="189"/>
      <c r="S427" s="189"/>
      <c r="T427" s="190"/>
      <c r="AT427" s="184" t="s">
        <v>150</v>
      </c>
      <c r="AU427" s="184" t="s">
        <v>88</v>
      </c>
      <c r="AV427" s="14" t="s">
        <v>88</v>
      </c>
      <c r="AW427" s="14" t="s">
        <v>34</v>
      </c>
      <c r="AX427" s="14" t="s">
        <v>78</v>
      </c>
      <c r="AY427" s="184" t="s">
        <v>142</v>
      </c>
    </row>
    <row r="428" spans="1:65" s="15" customFormat="1" ht="11.25">
      <c r="B428" s="191"/>
      <c r="D428" s="176" t="s">
        <v>150</v>
      </c>
      <c r="E428" s="192" t="s">
        <v>1</v>
      </c>
      <c r="F428" s="193" t="s">
        <v>163</v>
      </c>
      <c r="H428" s="194">
        <v>1.01</v>
      </c>
      <c r="I428" s="195"/>
      <c r="L428" s="191"/>
      <c r="M428" s="196"/>
      <c r="N428" s="197"/>
      <c r="O428" s="197"/>
      <c r="P428" s="197"/>
      <c r="Q428" s="197"/>
      <c r="R428" s="197"/>
      <c r="S428" s="197"/>
      <c r="T428" s="198"/>
      <c r="AT428" s="192" t="s">
        <v>150</v>
      </c>
      <c r="AU428" s="192" t="s">
        <v>88</v>
      </c>
      <c r="AV428" s="15" t="s">
        <v>148</v>
      </c>
      <c r="AW428" s="15" t="s">
        <v>34</v>
      </c>
      <c r="AX428" s="15" t="s">
        <v>86</v>
      </c>
      <c r="AY428" s="192" t="s">
        <v>142</v>
      </c>
    </row>
    <row r="429" spans="1:65" s="2" customFormat="1" ht="21.75" customHeight="1">
      <c r="A429" s="33"/>
      <c r="B429" s="161"/>
      <c r="C429" s="207" t="s">
        <v>515</v>
      </c>
      <c r="D429" s="207" t="s">
        <v>255</v>
      </c>
      <c r="E429" s="208" t="s">
        <v>516</v>
      </c>
      <c r="F429" s="209" t="s">
        <v>517</v>
      </c>
      <c r="G429" s="210" t="s">
        <v>362</v>
      </c>
      <c r="H429" s="211">
        <v>4.04</v>
      </c>
      <c r="I429" s="212"/>
      <c r="J429" s="213">
        <f>ROUND(I429*H429,2)</f>
        <v>0</v>
      </c>
      <c r="K429" s="209" t="s">
        <v>1</v>
      </c>
      <c r="L429" s="214"/>
      <c r="M429" s="215" t="s">
        <v>1</v>
      </c>
      <c r="N429" s="216" t="s">
        <v>43</v>
      </c>
      <c r="O429" s="59"/>
      <c r="P429" s="171">
        <f>O429*H429</f>
        <v>0</v>
      </c>
      <c r="Q429" s="171">
        <v>0</v>
      </c>
      <c r="R429" s="171">
        <f>Q429*H429</f>
        <v>0</v>
      </c>
      <c r="S429" s="171">
        <v>0</v>
      </c>
      <c r="T429" s="172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73" t="s">
        <v>215</v>
      </c>
      <c r="AT429" s="173" t="s">
        <v>255</v>
      </c>
      <c r="AU429" s="173" t="s">
        <v>88</v>
      </c>
      <c r="AY429" s="18" t="s">
        <v>142</v>
      </c>
      <c r="BE429" s="174">
        <f>IF(N429="základní",J429,0)</f>
        <v>0</v>
      </c>
      <c r="BF429" s="174">
        <f>IF(N429="snížená",J429,0)</f>
        <v>0</v>
      </c>
      <c r="BG429" s="174">
        <f>IF(N429="zákl. přenesená",J429,0)</f>
        <v>0</v>
      </c>
      <c r="BH429" s="174">
        <f>IF(N429="sníž. přenesená",J429,0)</f>
        <v>0</v>
      </c>
      <c r="BI429" s="174">
        <f>IF(N429="nulová",J429,0)</f>
        <v>0</v>
      </c>
      <c r="BJ429" s="18" t="s">
        <v>86</v>
      </c>
      <c r="BK429" s="174">
        <f>ROUND(I429*H429,2)</f>
        <v>0</v>
      </c>
      <c r="BL429" s="18" t="s">
        <v>148</v>
      </c>
      <c r="BM429" s="173" t="s">
        <v>518</v>
      </c>
    </row>
    <row r="430" spans="1:65" s="14" customFormat="1" ht="11.25">
      <c r="B430" s="183"/>
      <c r="D430" s="176" t="s">
        <v>150</v>
      </c>
      <c r="E430" s="184" t="s">
        <v>1</v>
      </c>
      <c r="F430" s="185" t="s">
        <v>519</v>
      </c>
      <c r="H430" s="186">
        <v>4.04</v>
      </c>
      <c r="I430" s="187"/>
      <c r="L430" s="183"/>
      <c r="M430" s="188"/>
      <c r="N430" s="189"/>
      <c r="O430" s="189"/>
      <c r="P430" s="189"/>
      <c r="Q430" s="189"/>
      <c r="R430" s="189"/>
      <c r="S430" s="189"/>
      <c r="T430" s="190"/>
      <c r="AT430" s="184" t="s">
        <v>150</v>
      </c>
      <c r="AU430" s="184" t="s">
        <v>88</v>
      </c>
      <c r="AV430" s="14" t="s">
        <v>88</v>
      </c>
      <c r="AW430" s="14" t="s">
        <v>34</v>
      </c>
      <c r="AX430" s="14" t="s">
        <v>78</v>
      </c>
      <c r="AY430" s="184" t="s">
        <v>142</v>
      </c>
    </row>
    <row r="431" spans="1:65" s="15" customFormat="1" ht="11.25">
      <c r="B431" s="191"/>
      <c r="D431" s="176" t="s">
        <v>150</v>
      </c>
      <c r="E431" s="192" t="s">
        <v>1</v>
      </c>
      <c r="F431" s="193" t="s">
        <v>163</v>
      </c>
      <c r="H431" s="194">
        <v>4.04</v>
      </c>
      <c r="I431" s="195"/>
      <c r="L431" s="191"/>
      <c r="M431" s="196"/>
      <c r="N431" s="197"/>
      <c r="O431" s="197"/>
      <c r="P431" s="197"/>
      <c r="Q431" s="197"/>
      <c r="R431" s="197"/>
      <c r="S431" s="197"/>
      <c r="T431" s="198"/>
      <c r="AT431" s="192" t="s">
        <v>150</v>
      </c>
      <c r="AU431" s="192" t="s">
        <v>88</v>
      </c>
      <c r="AV431" s="15" t="s">
        <v>148</v>
      </c>
      <c r="AW431" s="15" t="s">
        <v>34</v>
      </c>
      <c r="AX431" s="15" t="s">
        <v>86</v>
      </c>
      <c r="AY431" s="192" t="s">
        <v>142</v>
      </c>
    </row>
    <row r="432" spans="1:65" s="2" customFormat="1" ht="33" customHeight="1">
      <c r="A432" s="33"/>
      <c r="B432" s="161"/>
      <c r="C432" s="207" t="s">
        <v>520</v>
      </c>
      <c r="D432" s="207" t="s">
        <v>255</v>
      </c>
      <c r="E432" s="208" t="s">
        <v>521</v>
      </c>
      <c r="F432" s="209" t="s">
        <v>522</v>
      </c>
      <c r="G432" s="210" t="s">
        <v>362</v>
      </c>
      <c r="H432" s="211">
        <v>20.2</v>
      </c>
      <c r="I432" s="212"/>
      <c r="J432" s="213">
        <f>ROUND(I432*H432,2)</f>
        <v>0</v>
      </c>
      <c r="K432" s="209" t="s">
        <v>1</v>
      </c>
      <c r="L432" s="214"/>
      <c r="M432" s="215" t="s">
        <v>1</v>
      </c>
      <c r="N432" s="216" t="s">
        <v>43</v>
      </c>
      <c r="O432" s="59"/>
      <c r="P432" s="171">
        <f>O432*H432</f>
        <v>0</v>
      </c>
      <c r="Q432" s="171">
        <v>0</v>
      </c>
      <c r="R432" s="171">
        <f>Q432*H432</f>
        <v>0</v>
      </c>
      <c r="S432" s="171">
        <v>0</v>
      </c>
      <c r="T432" s="172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73" t="s">
        <v>215</v>
      </c>
      <c r="AT432" s="173" t="s">
        <v>255</v>
      </c>
      <c r="AU432" s="173" t="s">
        <v>88</v>
      </c>
      <c r="AY432" s="18" t="s">
        <v>142</v>
      </c>
      <c r="BE432" s="174">
        <f>IF(N432="základní",J432,0)</f>
        <v>0</v>
      </c>
      <c r="BF432" s="174">
        <f>IF(N432="snížená",J432,0)</f>
        <v>0</v>
      </c>
      <c r="BG432" s="174">
        <f>IF(N432="zákl. přenesená",J432,0)</f>
        <v>0</v>
      </c>
      <c r="BH432" s="174">
        <f>IF(N432="sníž. přenesená",J432,0)</f>
        <v>0</v>
      </c>
      <c r="BI432" s="174">
        <f>IF(N432="nulová",J432,0)</f>
        <v>0</v>
      </c>
      <c r="BJ432" s="18" t="s">
        <v>86</v>
      </c>
      <c r="BK432" s="174">
        <f>ROUND(I432*H432,2)</f>
        <v>0</v>
      </c>
      <c r="BL432" s="18" t="s">
        <v>148</v>
      </c>
      <c r="BM432" s="173" t="s">
        <v>523</v>
      </c>
    </row>
    <row r="433" spans="1:65" s="14" customFormat="1" ht="11.25">
      <c r="B433" s="183"/>
      <c r="D433" s="176" t="s">
        <v>150</v>
      </c>
      <c r="E433" s="184" t="s">
        <v>1</v>
      </c>
      <c r="F433" s="185" t="s">
        <v>524</v>
      </c>
      <c r="H433" s="186">
        <v>20.2</v>
      </c>
      <c r="I433" s="187"/>
      <c r="L433" s="183"/>
      <c r="M433" s="188"/>
      <c r="N433" s="189"/>
      <c r="O433" s="189"/>
      <c r="P433" s="189"/>
      <c r="Q433" s="189"/>
      <c r="R433" s="189"/>
      <c r="S433" s="189"/>
      <c r="T433" s="190"/>
      <c r="AT433" s="184" t="s">
        <v>150</v>
      </c>
      <c r="AU433" s="184" t="s">
        <v>88</v>
      </c>
      <c r="AV433" s="14" t="s">
        <v>88</v>
      </c>
      <c r="AW433" s="14" t="s">
        <v>34</v>
      </c>
      <c r="AX433" s="14" t="s">
        <v>78</v>
      </c>
      <c r="AY433" s="184" t="s">
        <v>142</v>
      </c>
    </row>
    <row r="434" spans="1:65" s="15" customFormat="1" ht="11.25">
      <c r="B434" s="191"/>
      <c r="D434" s="176" t="s">
        <v>150</v>
      </c>
      <c r="E434" s="192" t="s">
        <v>1</v>
      </c>
      <c r="F434" s="193" t="s">
        <v>163</v>
      </c>
      <c r="H434" s="194">
        <v>20.2</v>
      </c>
      <c r="I434" s="195"/>
      <c r="L434" s="191"/>
      <c r="M434" s="196"/>
      <c r="N434" s="197"/>
      <c r="O434" s="197"/>
      <c r="P434" s="197"/>
      <c r="Q434" s="197"/>
      <c r="R434" s="197"/>
      <c r="S434" s="197"/>
      <c r="T434" s="198"/>
      <c r="AT434" s="192" t="s">
        <v>150</v>
      </c>
      <c r="AU434" s="192" t="s">
        <v>88</v>
      </c>
      <c r="AV434" s="15" t="s">
        <v>148</v>
      </c>
      <c r="AW434" s="15" t="s">
        <v>34</v>
      </c>
      <c r="AX434" s="15" t="s">
        <v>86</v>
      </c>
      <c r="AY434" s="192" t="s">
        <v>142</v>
      </c>
    </row>
    <row r="435" spans="1:65" s="2" customFormat="1" ht="33" customHeight="1">
      <c r="A435" s="33"/>
      <c r="B435" s="161"/>
      <c r="C435" s="207" t="s">
        <v>525</v>
      </c>
      <c r="D435" s="207" t="s">
        <v>255</v>
      </c>
      <c r="E435" s="208" t="s">
        <v>526</v>
      </c>
      <c r="F435" s="209" t="s">
        <v>527</v>
      </c>
      <c r="G435" s="210" t="s">
        <v>362</v>
      </c>
      <c r="H435" s="211">
        <v>4.04</v>
      </c>
      <c r="I435" s="212"/>
      <c r="J435" s="213">
        <f>ROUND(I435*H435,2)</f>
        <v>0</v>
      </c>
      <c r="K435" s="209" t="s">
        <v>1</v>
      </c>
      <c r="L435" s="214"/>
      <c r="M435" s="215" t="s">
        <v>1</v>
      </c>
      <c r="N435" s="216" t="s">
        <v>43</v>
      </c>
      <c r="O435" s="59"/>
      <c r="P435" s="171">
        <f>O435*H435</f>
        <v>0</v>
      </c>
      <c r="Q435" s="171">
        <v>0</v>
      </c>
      <c r="R435" s="171">
        <f>Q435*H435</f>
        <v>0</v>
      </c>
      <c r="S435" s="171">
        <v>0</v>
      </c>
      <c r="T435" s="172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73" t="s">
        <v>215</v>
      </c>
      <c r="AT435" s="173" t="s">
        <v>255</v>
      </c>
      <c r="AU435" s="173" t="s">
        <v>88</v>
      </c>
      <c r="AY435" s="18" t="s">
        <v>142</v>
      </c>
      <c r="BE435" s="174">
        <f>IF(N435="základní",J435,0)</f>
        <v>0</v>
      </c>
      <c r="BF435" s="174">
        <f>IF(N435="snížená",J435,0)</f>
        <v>0</v>
      </c>
      <c r="BG435" s="174">
        <f>IF(N435="zákl. přenesená",J435,0)</f>
        <v>0</v>
      </c>
      <c r="BH435" s="174">
        <f>IF(N435="sníž. přenesená",J435,0)</f>
        <v>0</v>
      </c>
      <c r="BI435" s="174">
        <f>IF(N435="nulová",J435,0)</f>
        <v>0</v>
      </c>
      <c r="BJ435" s="18" t="s">
        <v>86</v>
      </c>
      <c r="BK435" s="174">
        <f>ROUND(I435*H435,2)</f>
        <v>0</v>
      </c>
      <c r="BL435" s="18" t="s">
        <v>148</v>
      </c>
      <c r="BM435" s="173" t="s">
        <v>528</v>
      </c>
    </row>
    <row r="436" spans="1:65" s="14" customFormat="1" ht="11.25">
      <c r="B436" s="183"/>
      <c r="D436" s="176" t="s">
        <v>150</v>
      </c>
      <c r="E436" s="184" t="s">
        <v>1</v>
      </c>
      <c r="F436" s="185" t="s">
        <v>529</v>
      </c>
      <c r="H436" s="186">
        <v>4.04</v>
      </c>
      <c r="I436" s="187"/>
      <c r="L436" s="183"/>
      <c r="M436" s="188"/>
      <c r="N436" s="189"/>
      <c r="O436" s="189"/>
      <c r="P436" s="189"/>
      <c r="Q436" s="189"/>
      <c r="R436" s="189"/>
      <c r="S436" s="189"/>
      <c r="T436" s="190"/>
      <c r="AT436" s="184" t="s">
        <v>150</v>
      </c>
      <c r="AU436" s="184" t="s">
        <v>88</v>
      </c>
      <c r="AV436" s="14" t="s">
        <v>88</v>
      </c>
      <c r="AW436" s="14" t="s">
        <v>34</v>
      </c>
      <c r="AX436" s="14" t="s">
        <v>78</v>
      </c>
      <c r="AY436" s="184" t="s">
        <v>142</v>
      </c>
    </row>
    <row r="437" spans="1:65" s="15" customFormat="1" ht="11.25">
      <c r="B437" s="191"/>
      <c r="D437" s="176" t="s">
        <v>150</v>
      </c>
      <c r="E437" s="192" t="s">
        <v>1</v>
      </c>
      <c r="F437" s="193" t="s">
        <v>163</v>
      </c>
      <c r="H437" s="194">
        <v>4.04</v>
      </c>
      <c r="I437" s="195"/>
      <c r="L437" s="191"/>
      <c r="M437" s="196"/>
      <c r="N437" s="197"/>
      <c r="O437" s="197"/>
      <c r="P437" s="197"/>
      <c r="Q437" s="197"/>
      <c r="R437" s="197"/>
      <c r="S437" s="197"/>
      <c r="T437" s="198"/>
      <c r="AT437" s="192" t="s">
        <v>150</v>
      </c>
      <c r="AU437" s="192" t="s">
        <v>88</v>
      </c>
      <c r="AV437" s="15" t="s">
        <v>148</v>
      </c>
      <c r="AW437" s="15" t="s">
        <v>34</v>
      </c>
      <c r="AX437" s="15" t="s">
        <v>86</v>
      </c>
      <c r="AY437" s="192" t="s">
        <v>142</v>
      </c>
    </row>
    <row r="438" spans="1:65" s="2" customFormat="1" ht="16.5" customHeight="1">
      <c r="A438" s="33"/>
      <c r="B438" s="161"/>
      <c r="C438" s="162" t="s">
        <v>530</v>
      </c>
      <c r="D438" s="162" t="s">
        <v>144</v>
      </c>
      <c r="E438" s="163" t="s">
        <v>531</v>
      </c>
      <c r="F438" s="164" t="s">
        <v>532</v>
      </c>
      <c r="G438" s="165" t="s">
        <v>147</v>
      </c>
      <c r="H438" s="166">
        <v>40</v>
      </c>
      <c r="I438" s="167"/>
      <c r="J438" s="168">
        <f>ROUND(I438*H438,2)</f>
        <v>0</v>
      </c>
      <c r="K438" s="164" t="s">
        <v>1046</v>
      </c>
      <c r="L438" s="34"/>
      <c r="M438" s="169" t="s">
        <v>1</v>
      </c>
      <c r="N438" s="170" t="s">
        <v>43</v>
      </c>
      <c r="O438" s="59"/>
      <c r="P438" s="171">
        <f>O438*H438</f>
        <v>0</v>
      </c>
      <c r="Q438" s="171">
        <v>0</v>
      </c>
      <c r="R438" s="171">
        <f>Q438*H438</f>
        <v>0</v>
      </c>
      <c r="S438" s="171">
        <v>0</v>
      </c>
      <c r="T438" s="172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73" t="s">
        <v>148</v>
      </c>
      <c r="AT438" s="173" t="s">
        <v>144</v>
      </c>
      <c r="AU438" s="173" t="s">
        <v>88</v>
      </c>
      <c r="AY438" s="18" t="s">
        <v>142</v>
      </c>
      <c r="BE438" s="174">
        <f>IF(N438="základní",J438,0)</f>
        <v>0</v>
      </c>
      <c r="BF438" s="174">
        <f>IF(N438="snížená",J438,0)</f>
        <v>0</v>
      </c>
      <c r="BG438" s="174">
        <f>IF(N438="zákl. přenesená",J438,0)</f>
        <v>0</v>
      </c>
      <c r="BH438" s="174">
        <f>IF(N438="sníž. přenesená",J438,0)</f>
        <v>0</v>
      </c>
      <c r="BI438" s="174">
        <f>IF(N438="nulová",J438,0)</f>
        <v>0</v>
      </c>
      <c r="BJ438" s="18" t="s">
        <v>86</v>
      </c>
      <c r="BK438" s="174">
        <f>ROUND(I438*H438,2)</f>
        <v>0</v>
      </c>
      <c r="BL438" s="18" t="s">
        <v>148</v>
      </c>
      <c r="BM438" s="173" t="s">
        <v>533</v>
      </c>
    </row>
    <row r="439" spans="1:65" s="14" customFormat="1" ht="11.25">
      <c r="B439" s="183"/>
      <c r="D439" s="176" t="s">
        <v>150</v>
      </c>
      <c r="E439" s="184" t="s">
        <v>1</v>
      </c>
      <c r="F439" s="185" t="s">
        <v>534</v>
      </c>
      <c r="H439" s="186">
        <v>40</v>
      </c>
      <c r="I439" s="187"/>
      <c r="L439" s="183"/>
      <c r="M439" s="188"/>
      <c r="N439" s="189"/>
      <c r="O439" s="189"/>
      <c r="P439" s="189"/>
      <c r="Q439" s="189"/>
      <c r="R439" s="189"/>
      <c r="S439" s="189"/>
      <c r="T439" s="190"/>
      <c r="AT439" s="184" t="s">
        <v>150</v>
      </c>
      <c r="AU439" s="184" t="s">
        <v>88</v>
      </c>
      <c r="AV439" s="14" t="s">
        <v>88</v>
      </c>
      <c r="AW439" s="14" t="s">
        <v>34</v>
      </c>
      <c r="AX439" s="14" t="s">
        <v>78</v>
      </c>
      <c r="AY439" s="184" t="s">
        <v>142</v>
      </c>
    </row>
    <row r="440" spans="1:65" s="15" customFormat="1" ht="11.25">
      <c r="B440" s="191"/>
      <c r="D440" s="176" t="s">
        <v>150</v>
      </c>
      <c r="E440" s="192" t="s">
        <v>1</v>
      </c>
      <c r="F440" s="193" t="s">
        <v>163</v>
      </c>
      <c r="H440" s="194">
        <v>40</v>
      </c>
      <c r="I440" s="195"/>
      <c r="L440" s="191"/>
      <c r="M440" s="196"/>
      <c r="N440" s="197"/>
      <c r="O440" s="197"/>
      <c r="P440" s="197"/>
      <c r="Q440" s="197"/>
      <c r="R440" s="197"/>
      <c r="S440" s="197"/>
      <c r="T440" s="198"/>
      <c r="AT440" s="192" t="s">
        <v>150</v>
      </c>
      <c r="AU440" s="192" t="s">
        <v>88</v>
      </c>
      <c r="AV440" s="15" t="s">
        <v>148</v>
      </c>
      <c r="AW440" s="15" t="s">
        <v>34</v>
      </c>
      <c r="AX440" s="15" t="s">
        <v>86</v>
      </c>
      <c r="AY440" s="192" t="s">
        <v>142</v>
      </c>
    </row>
    <row r="441" spans="1:65" s="2" customFormat="1" ht="21.75" customHeight="1">
      <c r="A441" s="33"/>
      <c r="B441" s="161"/>
      <c r="C441" s="207" t="s">
        <v>535</v>
      </c>
      <c r="D441" s="207" t="s">
        <v>255</v>
      </c>
      <c r="E441" s="208" t="s">
        <v>536</v>
      </c>
      <c r="F441" s="209" t="s">
        <v>537</v>
      </c>
      <c r="G441" s="210" t="s">
        <v>147</v>
      </c>
      <c r="H441" s="211">
        <v>42</v>
      </c>
      <c r="I441" s="212"/>
      <c r="J441" s="213">
        <f>ROUND(I441*H441,2)</f>
        <v>0</v>
      </c>
      <c r="K441" s="209" t="s">
        <v>1</v>
      </c>
      <c r="L441" s="214"/>
      <c r="M441" s="215" t="s">
        <v>1</v>
      </c>
      <c r="N441" s="216" t="s">
        <v>43</v>
      </c>
      <c r="O441" s="59"/>
      <c r="P441" s="171">
        <f>O441*H441</f>
        <v>0</v>
      </c>
      <c r="Q441" s="171">
        <v>0</v>
      </c>
      <c r="R441" s="171">
        <f>Q441*H441</f>
        <v>0</v>
      </c>
      <c r="S441" s="171">
        <v>0</v>
      </c>
      <c r="T441" s="172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73" t="s">
        <v>215</v>
      </c>
      <c r="AT441" s="173" t="s">
        <v>255</v>
      </c>
      <c r="AU441" s="173" t="s">
        <v>88</v>
      </c>
      <c r="AY441" s="18" t="s">
        <v>142</v>
      </c>
      <c r="BE441" s="174">
        <f>IF(N441="základní",J441,0)</f>
        <v>0</v>
      </c>
      <c r="BF441" s="174">
        <f>IF(N441="snížená",J441,0)</f>
        <v>0</v>
      </c>
      <c r="BG441" s="174">
        <f>IF(N441="zákl. přenesená",J441,0)</f>
        <v>0</v>
      </c>
      <c r="BH441" s="174">
        <f>IF(N441="sníž. přenesená",J441,0)</f>
        <v>0</v>
      </c>
      <c r="BI441" s="174">
        <f>IF(N441="nulová",J441,0)</f>
        <v>0</v>
      </c>
      <c r="BJ441" s="18" t="s">
        <v>86</v>
      </c>
      <c r="BK441" s="174">
        <f>ROUND(I441*H441,2)</f>
        <v>0</v>
      </c>
      <c r="BL441" s="18" t="s">
        <v>148</v>
      </c>
      <c r="BM441" s="173" t="s">
        <v>538</v>
      </c>
    </row>
    <row r="442" spans="1:65" s="14" customFormat="1" ht="11.25">
      <c r="B442" s="183"/>
      <c r="D442" s="176" t="s">
        <v>150</v>
      </c>
      <c r="E442" s="184" t="s">
        <v>1</v>
      </c>
      <c r="F442" s="185" t="s">
        <v>539</v>
      </c>
      <c r="H442" s="186">
        <v>42</v>
      </c>
      <c r="I442" s="187"/>
      <c r="L442" s="183"/>
      <c r="M442" s="188"/>
      <c r="N442" s="189"/>
      <c r="O442" s="189"/>
      <c r="P442" s="189"/>
      <c r="Q442" s="189"/>
      <c r="R442" s="189"/>
      <c r="S442" s="189"/>
      <c r="T442" s="190"/>
      <c r="AT442" s="184" t="s">
        <v>150</v>
      </c>
      <c r="AU442" s="184" t="s">
        <v>88</v>
      </c>
      <c r="AV442" s="14" t="s">
        <v>88</v>
      </c>
      <c r="AW442" s="14" t="s">
        <v>34</v>
      </c>
      <c r="AX442" s="14" t="s">
        <v>86</v>
      </c>
      <c r="AY442" s="184" t="s">
        <v>142</v>
      </c>
    </row>
    <row r="443" spans="1:65" s="2" customFormat="1" ht="16.5" customHeight="1">
      <c r="A443" s="33"/>
      <c r="B443" s="161"/>
      <c r="C443" s="162" t="s">
        <v>540</v>
      </c>
      <c r="D443" s="162" t="s">
        <v>144</v>
      </c>
      <c r="E443" s="163" t="s">
        <v>541</v>
      </c>
      <c r="F443" s="164" t="s">
        <v>542</v>
      </c>
      <c r="G443" s="165" t="s">
        <v>362</v>
      </c>
      <c r="H443" s="166">
        <v>1</v>
      </c>
      <c r="I443" s="167"/>
      <c r="J443" s="168">
        <f>ROUND(I443*H443,2)</f>
        <v>0</v>
      </c>
      <c r="K443" s="164" t="s">
        <v>1046</v>
      </c>
      <c r="L443" s="34"/>
      <c r="M443" s="169" t="s">
        <v>1</v>
      </c>
      <c r="N443" s="170" t="s">
        <v>43</v>
      </c>
      <c r="O443" s="59"/>
      <c r="P443" s="171">
        <f>O443*H443</f>
        <v>0</v>
      </c>
      <c r="Q443" s="171">
        <v>4.4000000000000002E-4</v>
      </c>
      <c r="R443" s="171">
        <f>Q443*H443</f>
        <v>4.4000000000000002E-4</v>
      </c>
      <c r="S443" s="171">
        <v>0</v>
      </c>
      <c r="T443" s="172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73" t="s">
        <v>148</v>
      </c>
      <c r="AT443" s="173" t="s">
        <v>144</v>
      </c>
      <c r="AU443" s="173" t="s">
        <v>88</v>
      </c>
      <c r="AY443" s="18" t="s">
        <v>142</v>
      </c>
      <c r="BE443" s="174">
        <f>IF(N443="základní",J443,0)</f>
        <v>0</v>
      </c>
      <c r="BF443" s="174">
        <f>IF(N443="snížená",J443,0)</f>
        <v>0</v>
      </c>
      <c r="BG443" s="174">
        <f>IF(N443="zákl. přenesená",J443,0)</f>
        <v>0</v>
      </c>
      <c r="BH443" s="174">
        <f>IF(N443="sníž. přenesená",J443,0)</f>
        <v>0</v>
      </c>
      <c r="BI443" s="174">
        <f>IF(N443="nulová",J443,0)</f>
        <v>0</v>
      </c>
      <c r="BJ443" s="18" t="s">
        <v>86</v>
      </c>
      <c r="BK443" s="174">
        <f>ROUND(I443*H443,2)</f>
        <v>0</v>
      </c>
      <c r="BL443" s="18" t="s">
        <v>148</v>
      </c>
      <c r="BM443" s="173" t="s">
        <v>543</v>
      </c>
    </row>
    <row r="444" spans="1:65" s="14" customFormat="1" ht="11.25">
      <c r="B444" s="183"/>
      <c r="D444" s="176" t="s">
        <v>150</v>
      </c>
      <c r="E444" s="184" t="s">
        <v>1</v>
      </c>
      <c r="F444" s="185" t="s">
        <v>544</v>
      </c>
      <c r="H444" s="186">
        <v>1</v>
      </c>
      <c r="I444" s="187"/>
      <c r="L444" s="183"/>
      <c r="M444" s="188"/>
      <c r="N444" s="189"/>
      <c r="O444" s="189"/>
      <c r="P444" s="189"/>
      <c r="Q444" s="189"/>
      <c r="R444" s="189"/>
      <c r="S444" s="189"/>
      <c r="T444" s="190"/>
      <c r="AT444" s="184" t="s">
        <v>150</v>
      </c>
      <c r="AU444" s="184" t="s">
        <v>88</v>
      </c>
      <c r="AV444" s="14" t="s">
        <v>88</v>
      </c>
      <c r="AW444" s="14" t="s">
        <v>34</v>
      </c>
      <c r="AX444" s="14" t="s">
        <v>86</v>
      </c>
      <c r="AY444" s="184" t="s">
        <v>142</v>
      </c>
    </row>
    <row r="445" spans="1:65" s="2" customFormat="1" ht="21.75" customHeight="1">
      <c r="A445" s="33"/>
      <c r="B445" s="161"/>
      <c r="C445" s="207" t="s">
        <v>545</v>
      </c>
      <c r="D445" s="207" t="s">
        <v>255</v>
      </c>
      <c r="E445" s="208" t="s">
        <v>546</v>
      </c>
      <c r="F445" s="209" t="s">
        <v>547</v>
      </c>
      <c r="G445" s="210" t="s">
        <v>362</v>
      </c>
      <c r="H445" s="211">
        <v>1</v>
      </c>
      <c r="I445" s="212"/>
      <c r="J445" s="213">
        <f t="shared" ref="J445:J451" si="0">ROUND(I445*H445,2)</f>
        <v>0</v>
      </c>
      <c r="K445" s="209" t="s">
        <v>1</v>
      </c>
      <c r="L445" s="214"/>
      <c r="M445" s="215" t="s">
        <v>1</v>
      </c>
      <c r="N445" s="216" t="s">
        <v>43</v>
      </c>
      <c r="O445" s="59"/>
      <c r="P445" s="171">
        <f t="shared" ref="P445:P451" si="1">O445*H445</f>
        <v>0</v>
      </c>
      <c r="Q445" s="171">
        <v>0</v>
      </c>
      <c r="R445" s="171">
        <f t="shared" ref="R445:R451" si="2">Q445*H445</f>
        <v>0</v>
      </c>
      <c r="S445" s="171">
        <v>0</v>
      </c>
      <c r="T445" s="172">
        <f t="shared" ref="T445:T451" si="3"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73" t="s">
        <v>215</v>
      </c>
      <c r="AT445" s="173" t="s">
        <v>255</v>
      </c>
      <c r="AU445" s="173" t="s">
        <v>88</v>
      </c>
      <c r="AY445" s="18" t="s">
        <v>142</v>
      </c>
      <c r="BE445" s="174">
        <f t="shared" ref="BE445:BE451" si="4">IF(N445="základní",J445,0)</f>
        <v>0</v>
      </c>
      <c r="BF445" s="174">
        <f t="shared" ref="BF445:BF451" si="5">IF(N445="snížená",J445,0)</f>
        <v>0</v>
      </c>
      <c r="BG445" s="174">
        <f t="shared" ref="BG445:BG451" si="6">IF(N445="zákl. přenesená",J445,0)</f>
        <v>0</v>
      </c>
      <c r="BH445" s="174">
        <f t="shared" ref="BH445:BH451" si="7">IF(N445="sníž. přenesená",J445,0)</f>
        <v>0</v>
      </c>
      <c r="BI445" s="174">
        <f t="shared" ref="BI445:BI451" si="8">IF(N445="nulová",J445,0)</f>
        <v>0</v>
      </c>
      <c r="BJ445" s="18" t="s">
        <v>86</v>
      </c>
      <c r="BK445" s="174">
        <f t="shared" ref="BK445:BK451" si="9">ROUND(I445*H445,2)</f>
        <v>0</v>
      </c>
      <c r="BL445" s="18" t="s">
        <v>148</v>
      </c>
      <c r="BM445" s="173" t="s">
        <v>548</v>
      </c>
    </row>
    <row r="446" spans="1:65" s="2" customFormat="1" ht="16.5" customHeight="1">
      <c r="A446" s="33"/>
      <c r="B446" s="161"/>
      <c r="C446" s="207" t="s">
        <v>549</v>
      </c>
      <c r="D446" s="207" t="s">
        <v>255</v>
      </c>
      <c r="E446" s="208" t="s">
        <v>550</v>
      </c>
      <c r="F446" s="209" t="s">
        <v>551</v>
      </c>
      <c r="G446" s="210" t="s">
        <v>362</v>
      </c>
      <c r="H446" s="211">
        <v>1</v>
      </c>
      <c r="I446" s="212"/>
      <c r="J446" s="213">
        <f t="shared" si="0"/>
        <v>0</v>
      </c>
      <c r="K446" s="209" t="s">
        <v>1</v>
      </c>
      <c r="L446" s="214"/>
      <c r="M446" s="215" t="s">
        <v>1</v>
      </c>
      <c r="N446" s="216" t="s">
        <v>43</v>
      </c>
      <c r="O446" s="59"/>
      <c r="P446" s="171">
        <f t="shared" si="1"/>
        <v>0</v>
      </c>
      <c r="Q446" s="171">
        <v>0</v>
      </c>
      <c r="R446" s="171">
        <f t="shared" si="2"/>
        <v>0</v>
      </c>
      <c r="S446" s="171">
        <v>0</v>
      </c>
      <c r="T446" s="172">
        <f t="shared" si="3"/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73" t="s">
        <v>215</v>
      </c>
      <c r="AT446" s="173" t="s">
        <v>255</v>
      </c>
      <c r="AU446" s="173" t="s">
        <v>88</v>
      </c>
      <c r="AY446" s="18" t="s">
        <v>142</v>
      </c>
      <c r="BE446" s="174">
        <f t="shared" si="4"/>
        <v>0</v>
      </c>
      <c r="BF446" s="174">
        <f t="shared" si="5"/>
        <v>0</v>
      </c>
      <c r="BG446" s="174">
        <f t="shared" si="6"/>
        <v>0</v>
      </c>
      <c r="BH446" s="174">
        <f t="shared" si="7"/>
        <v>0</v>
      </c>
      <c r="BI446" s="174">
        <f t="shared" si="8"/>
        <v>0</v>
      </c>
      <c r="BJ446" s="18" t="s">
        <v>86</v>
      </c>
      <c r="BK446" s="174">
        <f t="shared" si="9"/>
        <v>0</v>
      </c>
      <c r="BL446" s="18" t="s">
        <v>148</v>
      </c>
      <c r="BM446" s="173" t="s">
        <v>552</v>
      </c>
    </row>
    <row r="447" spans="1:65" s="2" customFormat="1" ht="21.75" customHeight="1">
      <c r="A447" s="33"/>
      <c r="B447" s="161"/>
      <c r="C447" s="207" t="s">
        <v>553</v>
      </c>
      <c r="D447" s="207" t="s">
        <v>255</v>
      </c>
      <c r="E447" s="208" t="s">
        <v>554</v>
      </c>
      <c r="F447" s="209" t="s">
        <v>555</v>
      </c>
      <c r="G447" s="210" t="s">
        <v>362</v>
      </c>
      <c r="H447" s="211">
        <v>1</v>
      </c>
      <c r="I447" s="212"/>
      <c r="J447" s="213">
        <f t="shared" si="0"/>
        <v>0</v>
      </c>
      <c r="K447" s="209" t="s">
        <v>1</v>
      </c>
      <c r="L447" s="214"/>
      <c r="M447" s="215" t="s">
        <v>1</v>
      </c>
      <c r="N447" s="216" t="s">
        <v>43</v>
      </c>
      <c r="O447" s="59"/>
      <c r="P447" s="171">
        <f t="shared" si="1"/>
        <v>0</v>
      </c>
      <c r="Q447" s="171">
        <v>0</v>
      </c>
      <c r="R447" s="171">
        <f t="shared" si="2"/>
        <v>0</v>
      </c>
      <c r="S447" s="171">
        <v>0</v>
      </c>
      <c r="T447" s="172">
        <f t="shared" si="3"/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73" t="s">
        <v>215</v>
      </c>
      <c r="AT447" s="173" t="s">
        <v>255</v>
      </c>
      <c r="AU447" s="173" t="s">
        <v>88</v>
      </c>
      <c r="AY447" s="18" t="s">
        <v>142</v>
      </c>
      <c r="BE447" s="174">
        <f t="shared" si="4"/>
        <v>0</v>
      </c>
      <c r="BF447" s="174">
        <f t="shared" si="5"/>
        <v>0</v>
      </c>
      <c r="BG447" s="174">
        <f t="shared" si="6"/>
        <v>0</v>
      </c>
      <c r="BH447" s="174">
        <f t="shared" si="7"/>
        <v>0</v>
      </c>
      <c r="BI447" s="174">
        <f t="shared" si="8"/>
        <v>0</v>
      </c>
      <c r="BJ447" s="18" t="s">
        <v>86</v>
      </c>
      <c r="BK447" s="174">
        <f t="shared" si="9"/>
        <v>0</v>
      </c>
      <c r="BL447" s="18" t="s">
        <v>148</v>
      </c>
      <c r="BM447" s="173" t="s">
        <v>556</v>
      </c>
    </row>
    <row r="448" spans="1:65" s="2" customFormat="1" ht="16.5" customHeight="1">
      <c r="A448" s="33"/>
      <c r="B448" s="161"/>
      <c r="C448" s="207" t="s">
        <v>557</v>
      </c>
      <c r="D448" s="207" t="s">
        <v>255</v>
      </c>
      <c r="E448" s="208" t="s">
        <v>558</v>
      </c>
      <c r="F448" s="209" t="s">
        <v>559</v>
      </c>
      <c r="G448" s="210" t="s">
        <v>362</v>
      </c>
      <c r="H448" s="211">
        <v>1</v>
      </c>
      <c r="I448" s="212"/>
      <c r="J448" s="213">
        <f t="shared" si="0"/>
        <v>0</v>
      </c>
      <c r="K448" s="209" t="s">
        <v>1</v>
      </c>
      <c r="L448" s="214"/>
      <c r="M448" s="215" t="s">
        <v>1</v>
      </c>
      <c r="N448" s="216" t="s">
        <v>43</v>
      </c>
      <c r="O448" s="59"/>
      <c r="P448" s="171">
        <f t="shared" si="1"/>
        <v>0</v>
      </c>
      <c r="Q448" s="171">
        <v>0</v>
      </c>
      <c r="R448" s="171">
        <f t="shared" si="2"/>
        <v>0</v>
      </c>
      <c r="S448" s="171">
        <v>0</v>
      </c>
      <c r="T448" s="172">
        <f t="shared" si="3"/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73" t="s">
        <v>215</v>
      </c>
      <c r="AT448" s="173" t="s">
        <v>255</v>
      </c>
      <c r="AU448" s="173" t="s">
        <v>88</v>
      </c>
      <c r="AY448" s="18" t="s">
        <v>142</v>
      </c>
      <c r="BE448" s="174">
        <f t="shared" si="4"/>
        <v>0</v>
      </c>
      <c r="BF448" s="174">
        <f t="shared" si="5"/>
        <v>0</v>
      </c>
      <c r="BG448" s="174">
        <f t="shared" si="6"/>
        <v>0</v>
      </c>
      <c r="BH448" s="174">
        <f t="shared" si="7"/>
        <v>0</v>
      </c>
      <c r="BI448" s="174">
        <f t="shared" si="8"/>
        <v>0</v>
      </c>
      <c r="BJ448" s="18" t="s">
        <v>86</v>
      </c>
      <c r="BK448" s="174">
        <f t="shared" si="9"/>
        <v>0</v>
      </c>
      <c r="BL448" s="18" t="s">
        <v>148</v>
      </c>
      <c r="BM448" s="173" t="s">
        <v>560</v>
      </c>
    </row>
    <row r="449" spans="1:65" s="2" customFormat="1" ht="16.5" customHeight="1">
      <c r="A449" s="33"/>
      <c r="B449" s="161"/>
      <c r="C449" s="207" t="s">
        <v>561</v>
      </c>
      <c r="D449" s="207" t="s">
        <v>255</v>
      </c>
      <c r="E449" s="208" t="s">
        <v>562</v>
      </c>
      <c r="F449" s="209" t="s">
        <v>563</v>
      </c>
      <c r="G449" s="210" t="s">
        <v>362</v>
      </c>
      <c r="H449" s="211">
        <v>2</v>
      </c>
      <c r="I449" s="212"/>
      <c r="J449" s="213">
        <f t="shared" si="0"/>
        <v>0</v>
      </c>
      <c r="K449" s="209" t="s">
        <v>1</v>
      </c>
      <c r="L449" s="214"/>
      <c r="M449" s="215" t="s">
        <v>1</v>
      </c>
      <c r="N449" s="216" t="s">
        <v>43</v>
      </c>
      <c r="O449" s="59"/>
      <c r="P449" s="171">
        <f t="shared" si="1"/>
        <v>0</v>
      </c>
      <c r="Q449" s="171">
        <v>0</v>
      </c>
      <c r="R449" s="171">
        <f t="shared" si="2"/>
        <v>0</v>
      </c>
      <c r="S449" s="171">
        <v>0</v>
      </c>
      <c r="T449" s="172">
        <f t="shared" si="3"/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73" t="s">
        <v>215</v>
      </c>
      <c r="AT449" s="173" t="s">
        <v>255</v>
      </c>
      <c r="AU449" s="173" t="s">
        <v>88</v>
      </c>
      <c r="AY449" s="18" t="s">
        <v>142</v>
      </c>
      <c r="BE449" s="174">
        <f t="shared" si="4"/>
        <v>0</v>
      </c>
      <c r="BF449" s="174">
        <f t="shared" si="5"/>
        <v>0</v>
      </c>
      <c r="BG449" s="174">
        <f t="shared" si="6"/>
        <v>0</v>
      </c>
      <c r="BH449" s="174">
        <f t="shared" si="7"/>
        <v>0</v>
      </c>
      <c r="BI449" s="174">
        <f t="shared" si="8"/>
        <v>0</v>
      </c>
      <c r="BJ449" s="18" t="s">
        <v>86</v>
      </c>
      <c r="BK449" s="174">
        <f t="shared" si="9"/>
        <v>0</v>
      </c>
      <c r="BL449" s="18" t="s">
        <v>148</v>
      </c>
      <c r="BM449" s="173" t="s">
        <v>564</v>
      </c>
    </row>
    <row r="450" spans="1:65" s="2" customFormat="1" ht="33" customHeight="1">
      <c r="A450" s="33"/>
      <c r="B450" s="161"/>
      <c r="C450" s="162" t="s">
        <v>565</v>
      </c>
      <c r="D450" s="162" t="s">
        <v>144</v>
      </c>
      <c r="E450" s="163" t="s">
        <v>566</v>
      </c>
      <c r="F450" s="164" t="s">
        <v>567</v>
      </c>
      <c r="G450" s="165" t="s">
        <v>362</v>
      </c>
      <c r="H450" s="166">
        <v>1</v>
      </c>
      <c r="I450" s="167"/>
      <c r="J450" s="168">
        <f t="shared" si="0"/>
        <v>0</v>
      </c>
      <c r="K450" s="164" t="s">
        <v>1</v>
      </c>
      <c r="L450" s="34"/>
      <c r="M450" s="169" t="s">
        <v>1</v>
      </c>
      <c r="N450" s="170" t="s">
        <v>43</v>
      </c>
      <c r="O450" s="59"/>
      <c r="P450" s="171">
        <f t="shared" si="1"/>
        <v>0</v>
      </c>
      <c r="Q450" s="171">
        <v>0</v>
      </c>
      <c r="R450" s="171">
        <f t="shared" si="2"/>
        <v>0</v>
      </c>
      <c r="S450" s="171">
        <v>0</v>
      </c>
      <c r="T450" s="172">
        <f t="shared" si="3"/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73" t="s">
        <v>148</v>
      </c>
      <c r="AT450" s="173" t="s">
        <v>144</v>
      </c>
      <c r="AU450" s="173" t="s">
        <v>88</v>
      </c>
      <c r="AY450" s="18" t="s">
        <v>142</v>
      </c>
      <c r="BE450" s="174">
        <f t="shared" si="4"/>
        <v>0</v>
      </c>
      <c r="BF450" s="174">
        <f t="shared" si="5"/>
        <v>0</v>
      </c>
      <c r="BG450" s="174">
        <f t="shared" si="6"/>
        <v>0</v>
      </c>
      <c r="BH450" s="174">
        <f t="shared" si="7"/>
        <v>0</v>
      </c>
      <c r="BI450" s="174">
        <f t="shared" si="8"/>
        <v>0</v>
      </c>
      <c r="BJ450" s="18" t="s">
        <v>86</v>
      </c>
      <c r="BK450" s="174">
        <f t="shared" si="9"/>
        <v>0</v>
      </c>
      <c r="BL450" s="18" t="s">
        <v>148</v>
      </c>
      <c r="BM450" s="173" t="s">
        <v>568</v>
      </c>
    </row>
    <row r="451" spans="1:65" s="2" customFormat="1" ht="21.75" customHeight="1">
      <c r="A451" s="33"/>
      <c r="B451" s="161"/>
      <c r="C451" s="162" t="s">
        <v>569</v>
      </c>
      <c r="D451" s="162" t="s">
        <v>144</v>
      </c>
      <c r="E451" s="163" t="s">
        <v>570</v>
      </c>
      <c r="F451" s="164" t="s">
        <v>571</v>
      </c>
      <c r="G451" s="165" t="s">
        <v>362</v>
      </c>
      <c r="H451" s="166">
        <v>1</v>
      </c>
      <c r="I451" s="167"/>
      <c r="J451" s="168">
        <f t="shared" si="0"/>
        <v>0</v>
      </c>
      <c r="K451" s="164" t="s">
        <v>1</v>
      </c>
      <c r="L451" s="34"/>
      <c r="M451" s="169" t="s">
        <v>1</v>
      </c>
      <c r="N451" s="170" t="s">
        <v>43</v>
      </c>
      <c r="O451" s="59"/>
      <c r="P451" s="171">
        <f t="shared" si="1"/>
        <v>0</v>
      </c>
      <c r="Q451" s="171">
        <v>0</v>
      </c>
      <c r="R451" s="171">
        <f t="shared" si="2"/>
        <v>0</v>
      </c>
      <c r="S451" s="171">
        <v>0</v>
      </c>
      <c r="T451" s="172">
        <f t="shared" si="3"/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73" t="s">
        <v>148</v>
      </c>
      <c r="AT451" s="173" t="s">
        <v>144</v>
      </c>
      <c r="AU451" s="173" t="s">
        <v>88</v>
      </c>
      <c r="AY451" s="18" t="s">
        <v>142</v>
      </c>
      <c r="BE451" s="174">
        <f t="shared" si="4"/>
        <v>0</v>
      </c>
      <c r="BF451" s="174">
        <f t="shared" si="5"/>
        <v>0</v>
      </c>
      <c r="BG451" s="174">
        <f t="shared" si="6"/>
        <v>0</v>
      </c>
      <c r="BH451" s="174">
        <f t="shared" si="7"/>
        <v>0</v>
      </c>
      <c r="BI451" s="174">
        <f t="shared" si="8"/>
        <v>0</v>
      </c>
      <c r="BJ451" s="18" t="s">
        <v>86</v>
      </c>
      <c r="BK451" s="174">
        <f t="shared" si="9"/>
        <v>0</v>
      </c>
      <c r="BL451" s="18" t="s">
        <v>148</v>
      </c>
      <c r="BM451" s="173" t="s">
        <v>572</v>
      </c>
    </row>
    <row r="452" spans="1:65" s="12" customFormat="1" ht="22.9" customHeight="1">
      <c r="B452" s="148"/>
      <c r="D452" s="149" t="s">
        <v>77</v>
      </c>
      <c r="E452" s="159" t="s">
        <v>573</v>
      </c>
      <c r="F452" s="159" t="s">
        <v>574</v>
      </c>
      <c r="I452" s="151"/>
      <c r="J452" s="160">
        <f>BK452</f>
        <v>0</v>
      </c>
      <c r="L452" s="148"/>
      <c r="M452" s="153"/>
      <c r="N452" s="154"/>
      <c r="O452" s="154"/>
      <c r="P452" s="155">
        <f>SUM(P453:P462)</f>
        <v>0</v>
      </c>
      <c r="Q452" s="154"/>
      <c r="R452" s="155">
        <f>SUM(R453:R462)</f>
        <v>0</v>
      </c>
      <c r="S452" s="154"/>
      <c r="T452" s="156">
        <f>SUM(T453:T462)</f>
        <v>0</v>
      </c>
      <c r="AR452" s="149" t="s">
        <v>86</v>
      </c>
      <c r="AT452" s="157" t="s">
        <v>77</v>
      </c>
      <c r="AU452" s="157" t="s">
        <v>86</v>
      </c>
      <c r="AY452" s="149" t="s">
        <v>142</v>
      </c>
      <c r="BK452" s="158">
        <f>SUM(BK453:BK462)</f>
        <v>0</v>
      </c>
    </row>
    <row r="453" spans="1:65" s="2" customFormat="1" ht="16.5" customHeight="1">
      <c r="A453" s="33"/>
      <c r="B453" s="161"/>
      <c r="C453" s="162" t="s">
        <v>575</v>
      </c>
      <c r="D453" s="162" t="s">
        <v>144</v>
      </c>
      <c r="E453" s="163" t="s">
        <v>576</v>
      </c>
      <c r="F453" s="164" t="s">
        <v>577</v>
      </c>
      <c r="G453" s="165" t="s">
        <v>246</v>
      </c>
      <c r="H453" s="166">
        <v>1184.7739999999999</v>
      </c>
      <c r="I453" s="167"/>
      <c r="J453" s="168">
        <f>ROUND(I453*H453,2)</f>
        <v>0</v>
      </c>
      <c r="K453" s="164" t="s">
        <v>1046</v>
      </c>
      <c r="L453" s="34"/>
      <c r="M453" s="169" t="s">
        <v>1</v>
      </c>
      <c r="N453" s="170" t="s">
        <v>43</v>
      </c>
      <c r="O453" s="59"/>
      <c r="P453" s="171">
        <f>O453*H453</f>
        <v>0</v>
      </c>
      <c r="Q453" s="171">
        <v>0</v>
      </c>
      <c r="R453" s="171">
        <f>Q453*H453</f>
        <v>0</v>
      </c>
      <c r="S453" s="171">
        <v>0</v>
      </c>
      <c r="T453" s="172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73" t="s">
        <v>148</v>
      </c>
      <c r="AT453" s="173" t="s">
        <v>144</v>
      </c>
      <c r="AU453" s="173" t="s">
        <v>88</v>
      </c>
      <c r="AY453" s="18" t="s">
        <v>142</v>
      </c>
      <c r="BE453" s="174">
        <f>IF(N453="základní",J453,0)</f>
        <v>0</v>
      </c>
      <c r="BF453" s="174">
        <f>IF(N453="snížená",J453,0)</f>
        <v>0</v>
      </c>
      <c r="BG453" s="174">
        <f>IF(N453="zákl. přenesená",J453,0)</f>
        <v>0</v>
      </c>
      <c r="BH453" s="174">
        <f>IF(N453="sníž. přenesená",J453,0)</f>
        <v>0</v>
      </c>
      <c r="BI453" s="174">
        <f>IF(N453="nulová",J453,0)</f>
        <v>0</v>
      </c>
      <c r="BJ453" s="18" t="s">
        <v>86</v>
      </c>
      <c r="BK453" s="174">
        <f>ROUND(I453*H453,2)</f>
        <v>0</v>
      </c>
      <c r="BL453" s="18" t="s">
        <v>148</v>
      </c>
      <c r="BM453" s="173" t="s">
        <v>578</v>
      </c>
    </row>
    <row r="454" spans="1:65" s="2" customFormat="1" ht="21.75" customHeight="1">
      <c r="A454" s="33"/>
      <c r="B454" s="161"/>
      <c r="C454" s="162" t="s">
        <v>579</v>
      </c>
      <c r="D454" s="162" t="s">
        <v>144</v>
      </c>
      <c r="E454" s="163" t="s">
        <v>580</v>
      </c>
      <c r="F454" s="164" t="s">
        <v>581</v>
      </c>
      <c r="G454" s="165" t="s">
        <v>246</v>
      </c>
      <c r="H454" s="166">
        <v>14185.266</v>
      </c>
      <c r="I454" s="167"/>
      <c r="J454" s="168">
        <f>ROUND(I454*H454,2)</f>
        <v>0</v>
      </c>
      <c r="K454" s="164" t="s">
        <v>1046</v>
      </c>
      <c r="L454" s="34"/>
      <c r="M454" s="169" t="s">
        <v>1</v>
      </c>
      <c r="N454" s="170" t="s">
        <v>43</v>
      </c>
      <c r="O454" s="59"/>
      <c r="P454" s="171">
        <f>O454*H454</f>
        <v>0</v>
      </c>
      <c r="Q454" s="171">
        <v>0</v>
      </c>
      <c r="R454" s="171">
        <f>Q454*H454</f>
        <v>0</v>
      </c>
      <c r="S454" s="171">
        <v>0</v>
      </c>
      <c r="T454" s="172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73" t="s">
        <v>148</v>
      </c>
      <c r="AT454" s="173" t="s">
        <v>144</v>
      </c>
      <c r="AU454" s="173" t="s">
        <v>88</v>
      </c>
      <c r="AY454" s="18" t="s">
        <v>142</v>
      </c>
      <c r="BE454" s="174">
        <f>IF(N454="základní",J454,0)</f>
        <v>0</v>
      </c>
      <c r="BF454" s="174">
        <f>IF(N454="snížená",J454,0)</f>
        <v>0</v>
      </c>
      <c r="BG454" s="174">
        <f>IF(N454="zákl. přenesená",J454,0)</f>
        <v>0</v>
      </c>
      <c r="BH454" s="174">
        <f>IF(N454="sníž. přenesená",J454,0)</f>
        <v>0</v>
      </c>
      <c r="BI454" s="174">
        <f>IF(N454="nulová",J454,0)</f>
        <v>0</v>
      </c>
      <c r="BJ454" s="18" t="s">
        <v>86</v>
      </c>
      <c r="BK454" s="174">
        <f>ROUND(I454*H454,2)</f>
        <v>0</v>
      </c>
      <c r="BL454" s="18" t="s">
        <v>148</v>
      </c>
      <c r="BM454" s="173" t="s">
        <v>582</v>
      </c>
    </row>
    <row r="455" spans="1:65" s="14" customFormat="1" ht="11.25">
      <c r="B455" s="183"/>
      <c r="D455" s="176" t="s">
        <v>150</v>
      </c>
      <c r="E455" s="184" t="s">
        <v>1</v>
      </c>
      <c r="F455" s="185" t="s">
        <v>583</v>
      </c>
      <c r="H455" s="186">
        <v>9862.44</v>
      </c>
      <c r="I455" s="187"/>
      <c r="L455" s="183"/>
      <c r="M455" s="188"/>
      <c r="N455" s="189"/>
      <c r="O455" s="189"/>
      <c r="P455" s="189"/>
      <c r="Q455" s="189"/>
      <c r="R455" s="189"/>
      <c r="S455" s="189"/>
      <c r="T455" s="190"/>
      <c r="AT455" s="184" t="s">
        <v>150</v>
      </c>
      <c r="AU455" s="184" t="s">
        <v>88</v>
      </c>
      <c r="AV455" s="14" t="s">
        <v>88</v>
      </c>
      <c r="AW455" s="14" t="s">
        <v>34</v>
      </c>
      <c r="AX455" s="14" t="s">
        <v>78</v>
      </c>
      <c r="AY455" s="184" t="s">
        <v>142</v>
      </c>
    </row>
    <row r="456" spans="1:65" s="14" customFormat="1" ht="11.25">
      <c r="B456" s="183"/>
      <c r="D456" s="176" t="s">
        <v>150</v>
      </c>
      <c r="E456" s="184" t="s">
        <v>1</v>
      </c>
      <c r="F456" s="185" t="s">
        <v>584</v>
      </c>
      <c r="H456" s="186">
        <v>4322.826</v>
      </c>
      <c r="I456" s="187"/>
      <c r="L456" s="183"/>
      <c r="M456" s="188"/>
      <c r="N456" s="189"/>
      <c r="O456" s="189"/>
      <c r="P456" s="189"/>
      <c r="Q456" s="189"/>
      <c r="R456" s="189"/>
      <c r="S456" s="189"/>
      <c r="T456" s="190"/>
      <c r="AT456" s="184" t="s">
        <v>150</v>
      </c>
      <c r="AU456" s="184" t="s">
        <v>88</v>
      </c>
      <c r="AV456" s="14" t="s">
        <v>88</v>
      </c>
      <c r="AW456" s="14" t="s">
        <v>34</v>
      </c>
      <c r="AX456" s="14" t="s">
        <v>78</v>
      </c>
      <c r="AY456" s="184" t="s">
        <v>142</v>
      </c>
    </row>
    <row r="457" spans="1:65" s="15" customFormat="1" ht="11.25">
      <c r="B457" s="191"/>
      <c r="D457" s="176" t="s">
        <v>150</v>
      </c>
      <c r="E457" s="192" t="s">
        <v>1</v>
      </c>
      <c r="F457" s="193" t="s">
        <v>163</v>
      </c>
      <c r="H457" s="194">
        <v>14185.266</v>
      </c>
      <c r="I457" s="195"/>
      <c r="L457" s="191"/>
      <c r="M457" s="196"/>
      <c r="N457" s="197"/>
      <c r="O457" s="197"/>
      <c r="P457" s="197"/>
      <c r="Q457" s="197"/>
      <c r="R457" s="197"/>
      <c r="S457" s="197"/>
      <c r="T457" s="198"/>
      <c r="AT457" s="192" t="s">
        <v>150</v>
      </c>
      <c r="AU457" s="192" t="s">
        <v>88</v>
      </c>
      <c r="AV457" s="15" t="s">
        <v>148</v>
      </c>
      <c r="AW457" s="15" t="s">
        <v>34</v>
      </c>
      <c r="AX457" s="15" t="s">
        <v>86</v>
      </c>
      <c r="AY457" s="192" t="s">
        <v>142</v>
      </c>
    </row>
    <row r="458" spans="1:65" s="2" customFormat="1" ht="21.75" customHeight="1">
      <c r="A458" s="33"/>
      <c r="B458" s="161"/>
      <c r="C458" s="162" t="s">
        <v>585</v>
      </c>
      <c r="D458" s="162" t="s">
        <v>144</v>
      </c>
      <c r="E458" s="163" t="s">
        <v>586</v>
      </c>
      <c r="F458" s="164" t="s">
        <v>587</v>
      </c>
      <c r="G458" s="165" t="s">
        <v>246</v>
      </c>
      <c r="H458" s="166">
        <v>1184.7739999999999</v>
      </c>
      <c r="I458" s="167"/>
      <c r="J458" s="168">
        <f>ROUND(I458*H458,2)</f>
        <v>0</v>
      </c>
      <c r="K458" s="164" t="s">
        <v>1046</v>
      </c>
      <c r="L458" s="34"/>
      <c r="M458" s="169" t="s">
        <v>1</v>
      </c>
      <c r="N458" s="170" t="s">
        <v>43</v>
      </c>
      <c r="O458" s="59"/>
      <c r="P458" s="171">
        <f>O458*H458</f>
        <v>0</v>
      </c>
      <c r="Q458" s="171">
        <v>0</v>
      </c>
      <c r="R458" s="171">
        <f>Q458*H458</f>
        <v>0</v>
      </c>
      <c r="S458" s="171">
        <v>0</v>
      </c>
      <c r="T458" s="172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73" t="s">
        <v>148</v>
      </c>
      <c r="AT458" s="173" t="s">
        <v>144</v>
      </c>
      <c r="AU458" s="173" t="s">
        <v>88</v>
      </c>
      <c r="AY458" s="18" t="s">
        <v>142</v>
      </c>
      <c r="BE458" s="174">
        <f>IF(N458="základní",J458,0)</f>
        <v>0</v>
      </c>
      <c r="BF458" s="174">
        <f>IF(N458="snížená",J458,0)</f>
        <v>0</v>
      </c>
      <c r="BG458" s="174">
        <f>IF(N458="zákl. přenesená",J458,0)</f>
        <v>0</v>
      </c>
      <c r="BH458" s="174">
        <f>IF(N458="sníž. přenesená",J458,0)</f>
        <v>0</v>
      </c>
      <c r="BI458" s="174">
        <f>IF(N458="nulová",J458,0)</f>
        <v>0</v>
      </c>
      <c r="BJ458" s="18" t="s">
        <v>86</v>
      </c>
      <c r="BK458" s="174">
        <f>ROUND(I458*H458,2)</f>
        <v>0</v>
      </c>
      <c r="BL458" s="18" t="s">
        <v>148</v>
      </c>
      <c r="BM458" s="173" t="s">
        <v>588</v>
      </c>
    </row>
    <row r="459" spans="1:65" s="2" customFormat="1" ht="16.5" customHeight="1">
      <c r="A459" s="33"/>
      <c r="B459" s="161"/>
      <c r="C459" s="162" t="s">
        <v>589</v>
      </c>
      <c r="D459" s="162" t="s">
        <v>144</v>
      </c>
      <c r="E459" s="163" t="s">
        <v>590</v>
      </c>
      <c r="F459" s="164" t="s">
        <v>591</v>
      </c>
      <c r="G459" s="165" t="s">
        <v>246</v>
      </c>
      <c r="H459" s="166">
        <v>704.46</v>
      </c>
      <c r="I459" s="167"/>
      <c r="J459" s="168">
        <f>ROUND(I459*H459,2)</f>
        <v>0</v>
      </c>
      <c r="K459" s="164" t="s">
        <v>1</v>
      </c>
      <c r="L459" s="34"/>
      <c r="M459" s="169" t="s">
        <v>1</v>
      </c>
      <c r="N459" s="170" t="s">
        <v>43</v>
      </c>
      <c r="O459" s="59"/>
      <c r="P459" s="171">
        <f>O459*H459</f>
        <v>0</v>
      </c>
      <c r="Q459" s="171">
        <v>0</v>
      </c>
      <c r="R459" s="171">
        <f>Q459*H459</f>
        <v>0</v>
      </c>
      <c r="S459" s="171">
        <v>0</v>
      </c>
      <c r="T459" s="17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73" t="s">
        <v>148</v>
      </c>
      <c r="AT459" s="173" t="s">
        <v>144</v>
      </c>
      <c r="AU459" s="173" t="s">
        <v>88</v>
      </c>
      <c r="AY459" s="18" t="s">
        <v>142</v>
      </c>
      <c r="BE459" s="174">
        <f>IF(N459="základní",J459,0)</f>
        <v>0</v>
      </c>
      <c r="BF459" s="174">
        <f>IF(N459="snížená",J459,0)</f>
        <v>0</v>
      </c>
      <c r="BG459" s="174">
        <f>IF(N459="zákl. přenesená",J459,0)</f>
        <v>0</v>
      </c>
      <c r="BH459" s="174">
        <f>IF(N459="sníž. přenesená",J459,0)</f>
        <v>0</v>
      </c>
      <c r="BI459" s="174">
        <f>IF(N459="nulová",J459,0)</f>
        <v>0</v>
      </c>
      <c r="BJ459" s="18" t="s">
        <v>86</v>
      </c>
      <c r="BK459" s="174">
        <f>ROUND(I459*H459,2)</f>
        <v>0</v>
      </c>
      <c r="BL459" s="18" t="s">
        <v>148</v>
      </c>
      <c r="BM459" s="173" t="s">
        <v>592</v>
      </c>
    </row>
    <row r="460" spans="1:65" s="14" customFormat="1" ht="11.25">
      <c r="B460" s="183"/>
      <c r="D460" s="176" t="s">
        <v>150</v>
      </c>
      <c r="E460" s="184" t="s">
        <v>1</v>
      </c>
      <c r="F460" s="185" t="s">
        <v>593</v>
      </c>
      <c r="H460" s="186">
        <v>704.46</v>
      </c>
      <c r="I460" s="187"/>
      <c r="L460" s="183"/>
      <c r="M460" s="188"/>
      <c r="N460" s="189"/>
      <c r="O460" s="189"/>
      <c r="P460" s="189"/>
      <c r="Q460" s="189"/>
      <c r="R460" s="189"/>
      <c r="S460" s="189"/>
      <c r="T460" s="190"/>
      <c r="AT460" s="184" t="s">
        <v>150</v>
      </c>
      <c r="AU460" s="184" t="s">
        <v>88</v>
      </c>
      <c r="AV460" s="14" t="s">
        <v>88</v>
      </c>
      <c r="AW460" s="14" t="s">
        <v>34</v>
      </c>
      <c r="AX460" s="14" t="s">
        <v>86</v>
      </c>
      <c r="AY460" s="184" t="s">
        <v>142</v>
      </c>
    </row>
    <row r="461" spans="1:65" s="2" customFormat="1" ht="21.75" customHeight="1">
      <c r="A461" s="33"/>
      <c r="B461" s="161"/>
      <c r="C461" s="162" t="s">
        <v>594</v>
      </c>
      <c r="D461" s="162" t="s">
        <v>144</v>
      </c>
      <c r="E461" s="163" t="s">
        <v>595</v>
      </c>
      <c r="F461" s="164" t="s">
        <v>596</v>
      </c>
      <c r="G461" s="165" t="s">
        <v>246</v>
      </c>
      <c r="H461" s="166">
        <v>480.31400000000002</v>
      </c>
      <c r="I461" s="167"/>
      <c r="J461" s="168">
        <f>ROUND(I461*H461,2)</f>
        <v>0</v>
      </c>
      <c r="K461" s="164" t="s">
        <v>1046</v>
      </c>
      <c r="L461" s="34"/>
      <c r="M461" s="169" t="s">
        <v>1</v>
      </c>
      <c r="N461" s="170" t="s">
        <v>43</v>
      </c>
      <c r="O461" s="59"/>
      <c r="P461" s="171">
        <f>O461*H461</f>
        <v>0</v>
      </c>
      <c r="Q461" s="171">
        <v>0</v>
      </c>
      <c r="R461" s="171">
        <f>Q461*H461</f>
        <v>0</v>
      </c>
      <c r="S461" s="171">
        <v>0</v>
      </c>
      <c r="T461" s="172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73" t="s">
        <v>148</v>
      </c>
      <c r="AT461" s="173" t="s">
        <v>144</v>
      </c>
      <c r="AU461" s="173" t="s">
        <v>88</v>
      </c>
      <c r="AY461" s="18" t="s">
        <v>142</v>
      </c>
      <c r="BE461" s="174">
        <f>IF(N461="základní",J461,0)</f>
        <v>0</v>
      </c>
      <c r="BF461" s="174">
        <f>IF(N461="snížená",J461,0)</f>
        <v>0</v>
      </c>
      <c r="BG461" s="174">
        <f>IF(N461="zákl. přenesená",J461,0)</f>
        <v>0</v>
      </c>
      <c r="BH461" s="174">
        <f>IF(N461="sníž. přenesená",J461,0)</f>
        <v>0</v>
      </c>
      <c r="BI461" s="174">
        <f>IF(N461="nulová",J461,0)</f>
        <v>0</v>
      </c>
      <c r="BJ461" s="18" t="s">
        <v>86</v>
      </c>
      <c r="BK461" s="174">
        <f>ROUND(I461*H461,2)</f>
        <v>0</v>
      </c>
      <c r="BL461" s="18" t="s">
        <v>148</v>
      </c>
      <c r="BM461" s="173" t="s">
        <v>597</v>
      </c>
    </row>
    <row r="462" spans="1:65" s="14" customFormat="1" ht="11.25">
      <c r="B462" s="183"/>
      <c r="D462" s="176" t="s">
        <v>150</v>
      </c>
      <c r="E462" s="184" t="s">
        <v>1</v>
      </c>
      <c r="F462" s="185" t="s">
        <v>598</v>
      </c>
      <c r="H462" s="186">
        <v>480.31400000000002</v>
      </c>
      <c r="I462" s="187"/>
      <c r="L462" s="183"/>
      <c r="M462" s="188"/>
      <c r="N462" s="189"/>
      <c r="O462" s="189"/>
      <c r="P462" s="189"/>
      <c r="Q462" s="189"/>
      <c r="R462" s="189"/>
      <c r="S462" s="189"/>
      <c r="T462" s="190"/>
      <c r="AT462" s="184" t="s">
        <v>150</v>
      </c>
      <c r="AU462" s="184" t="s">
        <v>88</v>
      </c>
      <c r="AV462" s="14" t="s">
        <v>88</v>
      </c>
      <c r="AW462" s="14" t="s">
        <v>34</v>
      </c>
      <c r="AX462" s="14" t="s">
        <v>86</v>
      </c>
      <c r="AY462" s="184" t="s">
        <v>142</v>
      </c>
    </row>
    <row r="463" spans="1:65" s="12" customFormat="1" ht="22.9" customHeight="1">
      <c r="B463" s="148"/>
      <c r="D463" s="149" t="s">
        <v>77</v>
      </c>
      <c r="E463" s="159" t="s">
        <v>599</v>
      </c>
      <c r="F463" s="159" t="s">
        <v>600</v>
      </c>
      <c r="I463" s="151"/>
      <c r="J463" s="160">
        <f>BK463</f>
        <v>0</v>
      </c>
      <c r="L463" s="148"/>
      <c r="M463" s="153"/>
      <c r="N463" s="154"/>
      <c r="O463" s="154"/>
      <c r="P463" s="155">
        <f>P464</f>
        <v>0</v>
      </c>
      <c r="Q463" s="154"/>
      <c r="R463" s="155">
        <f>R464</f>
        <v>0</v>
      </c>
      <c r="S463" s="154"/>
      <c r="T463" s="156">
        <f>T464</f>
        <v>0</v>
      </c>
      <c r="AR463" s="149" t="s">
        <v>86</v>
      </c>
      <c r="AT463" s="157" t="s">
        <v>77</v>
      </c>
      <c r="AU463" s="157" t="s">
        <v>86</v>
      </c>
      <c r="AY463" s="149" t="s">
        <v>142</v>
      </c>
      <c r="BK463" s="158">
        <f>BK464</f>
        <v>0</v>
      </c>
    </row>
    <row r="464" spans="1:65" s="2" customFormat="1" ht="16.5" customHeight="1">
      <c r="A464" s="33"/>
      <c r="B464" s="161"/>
      <c r="C464" s="162" t="s">
        <v>601</v>
      </c>
      <c r="D464" s="162" t="s">
        <v>144</v>
      </c>
      <c r="E464" s="163" t="s">
        <v>602</v>
      </c>
      <c r="F464" s="164" t="s">
        <v>603</v>
      </c>
      <c r="G464" s="165" t="s">
        <v>246</v>
      </c>
      <c r="H464" s="166">
        <v>613.90200000000004</v>
      </c>
      <c r="I464" s="167"/>
      <c r="J464" s="168">
        <f>ROUND(I464*H464,2)</f>
        <v>0</v>
      </c>
      <c r="K464" s="164" t="s">
        <v>1046</v>
      </c>
      <c r="L464" s="34"/>
      <c r="M464" s="169" t="s">
        <v>1</v>
      </c>
      <c r="N464" s="170" t="s">
        <v>43</v>
      </c>
      <c r="O464" s="59"/>
      <c r="P464" s="171">
        <f>O464*H464</f>
        <v>0</v>
      </c>
      <c r="Q464" s="171">
        <v>0</v>
      </c>
      <c r="R464" s="171">
        <f>Q464*H464</f>
        <v>0</v>
      </c>
      <c r="S464" s="171">
        <v>0</v>
      </c>
      <c r="T464" s="172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73" t="s">
        <v>148</v>
      </c>
      <c r="AT464" s="173" t="s">
        <v>144</v>
      </c>
      <c r="AU464" s="173" t="s">
        <v>88</v>
      </c>
      <c r="AY464" s="18" t="s">
        <v>142</v>
      </c>
      <c r="BE464" s="174">
        <f>IF(N464="základní",J464,0)</f>
        <v>0</v>
      </c>
      <c r="BF464" s="174">
        <f>IF(N464="snížená",J464,0)</f>
        <v>0</v>
      </c>
      <c r="BG464" s="174">
        <f>IF(N464="zákl. přenesená",J464,0)</f>
        <v>0</v>
      </c>
      <c r="BH464" s="174">
        <f>IF(N464="sníž. přenesená",J464,0)</f>
        <v>0</v>
      </c>
      <c r="BI464" s="174">
        <f>IF(N464="nulová",J464,0)</f>
        <v>0</v>
      </c>
      <c r="BJ464" s="18" t="s">
        <v>86</v>
      </c>
      <c r="BK464" s="174">
        <f>ROUND(I464*H464,2)</f>
        <v>0</v>
      </c>
      <c r="BL464" s="18" t="s">
        <v>148</v>
      </c>
      <c r="BM464" s="173" t="s">
        <v>604</v>
      </c>
    </row>
    <row r="465" spans="1:65" s="12" customFormat="1" ht="25.9" customHeight="1">
      <c r="B465" s="148"/>
      <c r="D465" s="149" t="s">
        <v>77</v>
      </c>
      <c r="E465" s="150" t="s">
        <v>605</v>
      </c>
      <c r="F465" s="150" t="s">
        <v>606</v>
      </c>
      <c r="I465" s="151"/>
      <c r="J465" s="152">
        <f>BK465</f>
        <v>0</v>
      </c>
      <c r="L465" s="148"/>
      <c r="M465" s="153"/>
      <c r="N465" s="154"/>
      <c r="O465" s="154"/>
      <c r="P465" s="155">
        <f>P466+P474</f>
        <v>0</v>
      </c>
      <c r="Q465" s="154"/>
      <c r="R465" s="155">
        <f>R466+R474</f>
        <v>5.39175</v>
      </c>
      <c r="S465" s="154"/>
      <c r="T465" s="156">
        <f>T466+T474</f>
        <v>0</v>
      </c>
      <c r="AR465" s="149" t="s">
        <v>88</v>
      </c>
      <c r="AT465" s="157" t="s">
        <v>77</v>
      </c>
      <c r="AU465" s="157" t="s">
        <v>78</v>
      </c>
      <c r="AY465" s="149" t="s">
        <v>142</v>
      </c>
      <c r="BK465" s="158">
        <f>BK466+BK474</f>
        <v>0</v>
      </c>
    </row>
    <row r="466" spans="1:65" s="12" customFormat="1" ht="22.9" customHeight="1">
      <c r="B466" s="148"/>
      <c r="D466" s="149" t="s">
        <v>77</v>
      </c>
      <c r="E466" s="159" t="s">
        <v>607</v>
      </c>
      <c r="F466" s="159" t="s">
        <v>608</v>
      </c>
      <c r="I466" s="151"/>
      <c r="J466" s="160">
        <f>BK466</f>
        <v>0</v>
      </c>
      <c r="L466" s="148"/>
      <c r="M466" s="153"/>
      <c r="N466" s="154"/>
      <c r="O466" s="154"/>
      <c r="P466" s="155">
        <f>SUM(P467:P473)</f>
        <v>0</v>
      </c>
      <c r="Q466" s="154"/>
      <c r="R466" s="155">
        <f>SUM(R467:R473)</f>
        <v>5.39175</v>
      </c>
      <c r="S466" s="154"/>
      <c r="T466" s="156">
        <f>SUM(T467:T473)</f>
        <v>0</v>
      </c>
      <c r="AR466" s="149" t="s">
        <v>88</v>
      </c>
      <c r="AT466" s="157" t="s">
        <v>77</v>
      </c>
      <c r="AU466" s="157" t="s">
        <v>86</v>
      </c>
      <c r="AY466" s="149" t="s">
        <v>142</v>
      </c>
      <c r="BK466" s="158">
        <f>SUM(BK467:BK473)</f>
        <v>0</v>
      </c>
    </row>
    <row r="467" spans="1:65" s="2" customFormat="1" ht="16.5" customHeight="1">
      <c r="A467" s="33"/>
      <c r="B467" s="161"/>
      <c r="C467" s="162" t="s">
        <v>609</v>
      </c>
      <c r="D467" s="162" t="s">
        <v>144</v>
      </c>
      <c r="E467" s="163" t="s">
        <v>610</v>
      </c>
      <c r="F467" s="164" t="s">
        <v>611</v>
      </c>
      <c r="G467" s="165" t="s">
        <v>272</v>
      </c>
      <c r="H467" s="166">
        <v>273</v>
      </c>
      <c r="I467" s="167"/>
      <c r="J467" s="168">
        <f>ROUND(I467*H467,2)</f>
        <v>0</v>
      </c>
      <c r="K467" s="164" t="s">
        <v>1046</v>
      </c>
      <c r="L467" s="34"/>
      <c r="M467" s="169" t="s">
        <v>1</v>
      </c>
      <c r="N467" s="170" t="s">
        <v>43</v>
      </c>
      <c r="O467" s="59"/>
      <c r="P467" s="171">
        <f>O467*H467</f>
        <v>0</v>
      </c>
      <c r="Q467" s="171">
        <v>1.975E-2</v>
      </c>
      <c r="R467" s="171">
        <f>Q467*H467</f>
        <v>5.39175</v>
      </c>
      <c r="S467" s="171">
        <v>0</v>
      </c>
      <c r="T467" s="172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73" t="s">
        <v>260</v>
      </c>
      <c r="AT467" s="173" t="s">
        <v>144</v>
      </c>
      <c r="AU467" s="173" t="s">
        <v>88</v>
      </c>
      <c r="AY467" s="18" t="s">
        <v>142</v>
      </c>
      <c r="BE467" s="174">
        <f>IF(N467="základní",J467,0)</f>
        <v>0</v>
      </c>
      <c r="BF467" s="174">
        <f>IF(N467="snížená",J467,0)</f>
        <v>0</v>
      </c>
      <c r="BG467" s="174">
        <f>IF(N467="zákl. přenesená",J467,0)</f>
        <v>0</v>
      </c>
      <c r="BH467" s="174">
        <f>IF(N467="sníž. přenesená",J467,0)</f>
        <v>0</v>
      </c>
      <c r="BI467" s="174">
        <f>IF(N467="nulová",J467,0)</f>
        <v>0</v>
      </c>
      <c r="BJ467" s="18" t="s">
        <v>86</v>
      </c>
      <c r="BK467" s="174">
        <f>ROUND(I467*H467,2)</f>
        <v>0</v>
      </c>
      <c r="BL467" s="18" t="s">
        <v>260</v>
      </c>
      <c r="BM467" s="173" t="s">
        <v>612</v>
      </c>
    </row>
    <row r="468" spans="1:65" s="13" customFormat="1" ht="11.25">
      <c r="B468" s="175"/>
      <c r="D468" s="176" t="s">
        <v>150</v>
      </c>
      <c r="E468" s="177" t="s">
        <v>1</v>
      </c>
      <c r="F468" s="178" t="s">
        <v>253</v>
      </c>
      <c r="H468" s="177" t="s">
        <v>1</v>
      </c>
      <c r="I468" s="179"/>
      <c r="L468" s="175"/>
      <c r="M468" s="180"/>
      <c r="N468" s="181"/>
      <c r="O468" s="181"/>
      <c r="P468" s="181"/>
      <c r="Q468" s="181"/>
      <c r="R468" s="181"/>
      <c r="S468" s="181"/>
      <c r="T468" s="182"/>
      <c r="AT468" s="177" t="s">
        <v>150</v>
      </c>
      <c r="AU468" s="177" t="s">
        <v>88</v>
      </c>
      <c r="AV468" s="13" t="s">
        <v>86</v>
      </c>
      <c r="AW468" s="13" t="s">
        <v>34</v>
      </c>
      <c r="AX468" s="13" t="s">
        <v>78</v>
      </c>
      <c r="AY468" s="177" t="s">
        <v>142</v>
      </c>
    </row>
    <row r="469" spans="1:65" s="14" customFormat="1" ht="11.25">
      <c r="B469" s="183"/>
      <c r="D469" s="176" t="s">
        <v>150</v>
      </c>
      <c r="E469" s="184" t="s">
        <v>1</v>
      </c>
      <c r="F469" s="185" t="s">
        <v>613</v>
      </c>
      <c r="H469" s="186">
        <v>273</v>
      </c>
      <c r="I469" s="187"/>
      <c r="L469" s="183"/>
      <c r="M469" s="188"/>
      <c r="N469" s="189"/>
      <c r="O469" s="189"/>
      <c r="P469" s="189"/>
      <c r="Q469" s="189"/>
      <c r="R469" s="189"/>
      <c r="S469" s="189"/>
      <c r="T469" s="190"/>
      <c r="AT469" s="184" t="s">
        <v>150</v>
      </c>
      <c r="AU469" s="184" t="s">
        <v>88</v>
      </c>
      <c r="AV469" s="14" t="s">
        <v>88</v>
      </c>
      <c r="AW469" s="14" t="s">
        <v>34</v>
      </c>
      <c r="AX469" s="14" t="s">
        <v>78</v>
      </c>
      <c r="AY469" s="184" t="s">
        <v>142</v>
      </c>
    </row>
    <row r="470" spans="1:65" s="15" customFormat="1" ht="11.25">
      <c r="B470" s="191"/>
      <c r="D470" s="176" t="s">
        <v>150</v>
      </c>
      <c r="E470" s="192" t="s">
        <v>1</v>
      </c>
      <c r="F470" s="193" t="s">
        <v>163</v>
      </c>
      <c r="H470" s="194">
        <v>273</v>
      </c>
      <c r="I470" s="195"/>
      <c r="L470" s="191"/>
      <c r="M470" s="196"/>
      <c r="N470" s="197"/>
      <c r="O470" s="197"/>
      <c r="P470" s="197"/>
      <c r="Q470" s="197"/>
      <c r="R470" s="197"/>
      <c r="S470" s="197"/>
      <c r="T470" s="198"/>
      <c r="AT470" s="192" t="s">
        <v>150</v>
      </c>
      <c r="AU470" s="192" t="s">
        <v>88</v>
      </c>
      <c r="AV470" s="15" t="s">
        <v>148</v>
      </c>
      <c r="AW470" s="15" t="s">
        <v>34</v>
      </c>
      <c r="AX470" s="15" t="s">
        <v>86</v>
      </c>
      <c r="AY470" s="192" t="s">
        <v>142</v>
      </c>
    </row>
    <row r="471" spans="1:65" s="2" customFormat="1" ht="16.5" customHeight="1">
      <c r="A471" s="33"/>
      <c r="B471" s="161"/>
      <c r="C471" s="162" t="s">
        <v>614</v>
      </c>
      <c r="D471" s="162" t="s">
        <v>144</v>
      </c>
      <c r="E471" s="163" t="s">
        <v>615</v>
      </c>
      <c r="F471" s="164" t="s">
        <v>616</v>
      </c>
      <c r="G471" s="165" t="s">
        <v>617</v>
      </c>
      <c r="H471" s="166">
        <v>1</v>
      </c>
      <c r="I471" s="167"/>
      <c r="J471" s="168">
        <f>ROUND(I471*H471,2)</f>
        <v>0</v>
      </c>
      <c r="K471" s="164" t="s">
        <v>1</v>
      </c>
      <c r="L471" s="34"/>
      <c r="M471" s="169" t="s">
        <v>1</v>
      </c>
      <c r="N471" s="170" t="s">
        <v>43</v>
      </c>
      <c r="O471" s="59"/>
      <c r="P471" s="171">
        <f>O471*H471</f>
        <v>0</v>
      </c>
      <c r="Q471" s="171">
        <v>0</v>
      </c>
      <c r="R471" s="171">
        <f>Q471*H471</f>
        <v>0</v>
      </c>
      <c r="S471" s="171">
        <v>0</v>
      </c>
      <c r="T471" s="172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73" t="s">
        <v>260</v>
      </c>
      <c r="AT471" s="173" t="s">
        <v>144</v>
      </c>
      <c r="AU471" s="173" t="s">
        <v>88</v>
      </c>
      <c r="AY471" s="18" t="s">
        <v>142</v>
      </c>
      <c r="BE471" s="174">
        <f>IF(N471="základní",J471,0)</f>
        <v>0</v>
      </c>
      <c r="BF471" s="174">
        <f>IF(N471="snížená",J471,0)</f>
        <v>0</v>
      </c>
      <c r="BG471" s="174">
        <f>IF(N471="zákl. přenesená",J471,0)</f>
        <v>0</v>
      </c>
      <c r="BH471" s="174">
        <f>IF(N471="sníž. přenesená",J471,0)</f>
        <v>0</v>
      </c>
      <c r="BI471" s="174">
        <f>IF(N471="nulová",J471,0)</f>
        <v>0</v>
      </c>
      <c r="BJ471" s="18" t="s">
        <v>86</v>
      </c>
      <c r="BK471" s="174">
        <f>ROUND(I471*H471,2)</f>
        <v>0</v>
      </c>
      <c r="BL471" s="18" t="s">
        <v>260</v>
      </c>
      <c r="BM471" s="173" t="s">
        <v>618</v>
      </c>
    </row>
    <row r="472" spans="1:65" s="2" customFormat="1" ht="16.5" customHeight="1">
      <c r="A472" s="33"/>
      <c r="B472" s="161"/>
      <c r="C472" s="162" t="s">
        <v>619</v>
      </c>
      <c r="D472" s="162" t="s">
        <v>144</v>
      </c>
      <c r="E472" s="163" t="s">
        <v>620</v>
      </c>
      <c r="F472" s="164" t="s">
        <v>621</v>
      </c>
      <c r="G472" s="165" t="s">
        <v>617</v>
      </c>
      <c r="H472" s="166">
        <v>1</v>
      </c>
      <c r="I472" s="167"/>
      <c r="J472" s="168">
        <f>ROUND(I472*H472,2)</f>
        <v>0</v>
      </c>
      <c r="K472" s="164" t="s">
        <v>1</v>
      </c>
      <c r="L472" s="34"/>
      <c r="M472" s="169" t="s">
        <v>1</v>
      </c>
      <c r="N472" s="170" t="s">
        <v>43</v>
      </c>
      <c r="O472" s="59"/>
      <c r="P472" s="171">
        <f>O472*H472</f>
        <v>0</v>
      </c>
      <c r="Q472" s="171">
        <v>0</v>
      </c>
      <c r="R472" s="171">
        <f>Q472*H472</f>
        <v>0</v>
      </c>
      <c r="S472" s="171">
        <v>0</v>
      </c>
      <c r="T472" s="172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73" t="s">
        <v>260</v>
      </c>
      <c r="AT472" s="173" t="s">
        <v>144</v>
      </c>
      <c r="AU472" s="173" t="s">
        <v>88</v>
      </c>
      <c r="AY472" s="18" t="s">
        <v>142</v>
      </c>
      <c r="BE472" s="174">
        <f>IF(N472="základní",J472,0)</f>
        <v>0</v>
      </c>
      <c r="BF472" s="174">
        <f>IF(N472="snížená",J472,0)</f>
        <v>0</v>
      </c>
      <c r="BG472" s="174">
        <f>IF(N472="zákl. přenesená",J472,0)</f>
        <v>0</v>
      </c>
      <c r="BH472" s="174">
        <f>IF(N472="sníž. přenesená",J472,0)</f>
        <v>0</v>
      </c>
      <c r="BI472" s="174">
        <f>IF(N472="nulová",J472,0)</f>
        <v>0</v>
      </c>
      <c r="BJ472" s="18" t="s">
        <v>86</v>
      </c>
      <c r="BK472" s="174">
        <f>ROUND(I472*H472,2)</f>
        <v>0</v>
      </c>
      <c r="BL472" s="18" t="s">
        <v>260</v>
      </c>
      <c r="BM472" s="173" t="s">
        <v>622</v>
      </c>
    </row>
    <row r="473" spans="1:65" s="2" customFormat="1" ht="21.75" customHeight="1">
      <c r="A473" s="33"/>
      <c r="B473" s="161"/>
      <c r="C473" s="162" t="s">
        <v>623</v>
      </c>
      <c r="D473" s="162" t="s">
        <v>144</v>
      </c>
      <c r="E473" s="163" t="s">
        <v>624</v>
      </c>
      <c r="F473" s="164" t="s">
        <v>625</v>
      </c>
      <c r="G473" s="165" t="s">
        <v>626</v>
      </c>
      <c r="H473" s="217"/>
      <c r="I473" s="167"/>
      <c r="J473" s="168">
        <f>ROUND(I473*H473,2)</f>
        <v>0</v>
      </c>
      <c r="K473" s="164" t="s">
        <v>1046</v>
      </c>
      <c r="L473" s="34"/>
      <c r="M473" s="169" t="s">
        <v>1</v>
      </c>
      <c r="N473" s="170" t="s">
        <v>43</v>
      </c>
      <c r="O473" s="59"/>
      <c r="P473" s="171">
        <f>O473*H473</f>
        <v>0</v>
      </c>
      <c r="Q473" s="171">
        <v>0</v>
      </c>
      <c r="R473" s="171">
        <f>Q473*H473</f>
        <v>0</v>
      </c>
      <c r="S473" s="171">
        <v>0</v>
      </c>
      <c r="T473" s="172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73" t="s">
        <v>260</v>
      </c>
      <c r="AT473" s="173" t="s">
        <v>144</v>
      </c>
      <c r="AU473" s="173" t="s">
        <v>88</v>
      </c>
      <c r="AY473" s="18" t="s">
        <v>142</v>
      </c>
      <c r="BE473" s="174">
        <f>IF(N473="základní",J473,0)</f>
        <v>0</v>
      </c>
      <c r="BF473" s="174">
        <f>IF(N473="snížená",J473,0)</f>
        <v>0</v>
      </c>
      <c r="BG473" s="174">
        <f>IF(N473="zákl. přenesená",J473,0)</f>
        <v>0</v>
      </c>
      <c r="BH473" s="174">
        <f>IF(N473="sníž. přenesená",J473,0)</f>
        <v>0</v>
      </c>
      <c r="BI473" s="174">
        <f>IF(N473="nulová",J473,0)</f>
        <v>0</v>
      </c>
      <c r="BJ473" s="18" t="s">
        <v>86</v>
      </c>
      <c r="BK473" s="174">
        <f>ROUND(I473*H473,2)</f>
        <v>0</v>
      </c>
      <c r="BL473" s="18" t="s">
        <v>260</v>
      </c>
      <c r="BM473" s="173" t="s">
        <v>627</v>
      </c>
    </row>
    <row r="474" spans="1:65" s="12" customFormat="1" ht="22.9" customHeight="1">
      <c r="B474" s="148"/>
      <c r="D474" s="149" t="s">
        <v>77</v>
      </c>
      <c r="E474" s="159" t="s">
        <v>628</v>
      </c>
      <c r="F474" s="159" t="s">
        <v>629</v>
      </c>
      <c r="I474" s="151"/>
      <c r="J474" s="160">
        <f>BK474</f>
        <v>0</v>
      </c>
      <c r="L474" s="148"/>
      <c r="M474" s="153"/>
      <c r="N474" s="154"/>
      <c r="O474" s="154"/>
      <c r="P474" s="155">
        <f>SUM(P475:P481)</f>
        <v>0</v>
      </c>
      <c r="Q474" s="154"/>
      <c r="R474" s="155">
        <f>SUM(R475:R481)</f>
        <v>0</v>
      </c>
      <c r="S474" s="154"/>
      <c r="T474" s="156">
        <f>SUM(T475:T481)</f>
        <v>0</v>
      </c>
      <c r="AR474" s="149" t="s">
        <v>88</v>
      </c>
      <c r="AT474" s="157" t="s">
        <v>77</v>
      </c>
      <c r="AU474" s="157" t="s">
        <v>86</v>
      </c>
      <c r="AY474" s="149" t="s">
        <v>142</v>
      </c>
      <c r="BK474" s="158">
        <f>SUM(BK475:BK481)</f>
        <v>0</v>
      </c>
    </row>
    <row r="475" spans="1:65" s="2" customFormat="1" ht="21.75" customHeight="1">
      <c r="A475" s="33"/>
      <c r="B475" s="161"/>
      <c r="C475" s="162" t="s">
        <v>630</v>
      </c>
      <c r="D475" s="162" t="s">
        <v>144</v>
      </c>
      <c r="E475" s="163" t="s">
        <v>631</v>
      </c>
      <c r="F475" s="164" t="s">
        <v>632</v>
      </c>
      <c r="G475" s="165" t="s">
        <v>272</v>
      </c>
      <c r="H475" s="166">
        <v>92</v>
      </c>
      <c r="I475" s="167"/>
      <c r="J475" s="168">
        <f>ROUND(I475*H475,2)</f>
        <v>0</v>
      </c>
      <c r="K475" s="164" t="s">
        <v>1</v>
      </c>
      <c r="L475" s="34"/>
      <c r="M475" s="169" t="s">
        <v>1</v>
      </c>
      <c r="N475" s="170" t="s">
        <v>43</v>
      </c>
      <c r="O475" s="59"/>
      <c r="P475" s="171">
        <f>O475*H475</f>
        <v>0</v>
      </c>
      <c r="Q475" s="171">
        <v>0</v>
      </c>
      <c r="R475" s="171">
        <f>Q475*H475</f>
        <v>0</v>
      </c>
      <c r="S475" s="171">
        <v>0</v>
      </c>
      <c r="T475" s="172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73" t="s">
        <v>260</v>
      </c>
      <c r="AT475" s="173" t="s">
        <v>144</v>
      </c>
      <c r="AU475" s="173" t="s">
        <v>88</v>
      </c>
      <c r="AY475" s="18" t="s">
        <v>142</v>
      </c>
      <c r="BE475" s="174">
        <f>IF(N475="základní",J475,0)</f>
        <v>0</v>
      </c>
      <c r="BF475" s="174">
        <f>IF(N475="snížená",J475,0)</f>
        <v>0</v>
      </c>
      <c r="BG475" s="174">
        <f>IF(N475="zákl. přenesená",J475,0)</f>
        <v>0</v>
      </c>
      <c r="BH475" s="174">
        <f>IF(N475="sníž. přenesená",J475,0)</f>
        <v>0</v>
      </c>
      <c r="BI475" s="174">
        <f>IF(N475="nulová",J475,0)</f>
        <v>0</v>
      </c>
      <c r="BJ475" s="18" t="s">
        <v>86</v>
      </c>
      <c r="BK475" s="174">
        <f>ROUND(I475*H475,2)</f>
        <v>0</v>
      </c>
      <c r="BL475" s="18" t="s">
        <v>260</v>
      </c>
      <c r="BM475" s="173" t="s">
        <v>633</v>
      </c>
    </row>
    <row r="476" spans="1:65" s="13" customFormat="1" ht="11.25">
      <c r="B476" s="175"/>
      <c r="D476" s="176" t="s">
        <v>150</v>
      </c>
      <c r="E476" s="177" t="s">
        <v>1</v>
      </c>
      <c r="F476" s="178" t="s">
        <v>634</v>
      </c>
      <c r="H476" s="177" t="s">
        <v>1</v>
      </c>
      <c r="I476" s="179"/>
      <c r="L476" s="175"/>
      <c r="M476" s="180"/>
      <c r="N476" s="181"/>
      <c r="O476" s="181"/>
      <c r="P476" s="181"/>
      <c r="Q476" s="181"/>
      <c r="R476" s="181"/>
      <c r="S476" s="181"/>
      <c r="T476" s="182"/>
      <c r="AT476" s="177" t="s">
        <v>150</v>
      </c>
      <c r="AU476" s="177" t="s">
        <v>88</v>
      </c>
      <c r="AV476" s="13" t="s">
        <v>86</v>
      </c>
      <c r="AW476" s="13" t="s">
        <v>34</v>
      </c>
      <c r="AX476" s="13" t="s">
        <v>78</v>
      </c>
      <c r="AY476" s="177" t="s">
        <v>142</v>
      </c>
    </row>
    <row r="477" spans="1:65" s="14" customFormat="1" ht="11.25">
      <c r="B477" s="183"/>
      <c r="D477" s="176" t="s">
        <v>150</v>
      </c>
      <c r="E477" s="184" t="s">
        <v>1</v>
      </c>
      <c r="F477" s="185" t="s">
        <v>635</v>
      </c>
      <c r="H477" s="186">
        <v>92</v>
      </c>
      <c r="I477" s="187"/>
      <c r="L477" s="183"/>
      <c r="M477" s="188"/>
      <c r="N477" s="189"/>
      <c r="O477" s="189"/>
      <c r="P477" s="189"/>
      <c r="Q477" s="189"/>
      <c r="R477" s="189"/>
      <c r="S477" s="189"/>
      <c r="T477" s="190"/>
      <c r="AT477" s="184" t="s">
        <v>150</v>
      </c>
      <c r="AU477" s="184" t="s">
        <v>88</v>
      </c>
      <c r="AV477" s="14" t="s">
        <v>88</v>
      </c>
      <c r="AW477" s="14" t="s">
        <v>34</v>
      </c>
      <c r="AX477" s="14" t="s">
        <v>78</v>
      </c>
      <c r="AY477" s="184" t="s">
        <v>142</v>
      </c>
    </row>
    <row r="478" spans="1:65" s="15" customFormat="1" ht="11.25">
      <c r="B478" s="191"/>
      <c r="D478" s="176" t="s">
        <v>150</v>
      </c>
      <c r="E478" s="192" t="s">
        <v>1</v>
      </c>
      <c r="F478" s="193" t="s">
        <v>163</v>
      </c>
      <c r="H478" s="194">
        <v>92</v>
      </c>
      <c r="I478" s="195"/>
      <c r="L478" s="191"/>
      <c r="M478" s="196"/>
      <c r="N478" s="197"/>
      <c r="O478" s="197"/>
      <c r="P478" s="197"/>
      <c r="Q478" s="197"/>
      <c r="R478" s="197"/>
      <c r="S478" s="197"/>
      <c r="T478" s="198"/>
      <c r="AT478" s="192" t="s">
        <v>150</v>
      </c>
      <c r="AU478" s="192" t="s">
        <v>88</v>
      </c>
      <c r="AV478" s="15" t="s">
        <v>148</v>
      </c>
      <c r="AW478" s="15" t="s">
        <v>34</v>
      </c>
      <c r="AX478" s="15" t="s">
        <v>86</v>
      </c>
      <c r="AY478" s="192" t="s">
        <v>142</v>
      </c>
    </row>
    <row r="479" spans="1:65" s="2" customFormat="1" ht="16.5" customHeight="1">
      <c r="A479" s="33"/>
      <c r="B479" s="161"/>
      <c r="C479" s="207" t="s">
        <v>636</v>
      </c>
      <c r="D479" s="207" t="s">
        <v>255</v>
      </c>
      <c r="E479" s="208" t="s">
        <v>637</v>
      </c>
      <c r="F479" s="209" t="s">
        <v>638</v>
      </c>
      <c r="G479" s="210" t="s">
        <v>272</v>
      </c>
      <c r="H479" s="211">
        <v>96.6</v>
      </c>
      <c r="I479" s="212"/>
      <c r="J479" s="213">
        <f>ROUND(I479*H479,2)</f>
        <v>0</v>
      </c>
      <c r="K479" s="209" t="s">
        <v>1</v>
      </c>
      <c r="L479" s="214"/>
      <c r="M479" s="215" t="s">
        <v>1</v>
      </c>
      <c r="N479" s="216" t="s">
        <v>43</v>
      </c>
      <c r="O479" s="59"/>
      <c r="P479" s="171">
        <f>O479*H479</f>
        <v>0</v>
      </c>
      <c r="Q479" s="171">
        <v>0</v>
      </c>
      <c r="R479" s="171">
        <f>Q479*H479</f>
        <v>0</v>
      </c>
      <c r="S479" s="171">
        <v>0</v>
      </c>
      <c r="T479" s="172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73" t="s">
        <v>365</v>
      </c>
      <c r="AT479" s="173" t="s">
        <v>255</v>
      </c>
      <c r="AU479" s="173" t="s">
        <v>88</v>
      </c>
      <c r="AY479" s="18" t="s">
        <v>142</v>
      </c>
      <c r="BE479" s="174">
        <f>IF(N479="základní",J479,0)</f>
        <v>0</v>
      </c>
      <c r="BF479" s="174">
        <f>IF(N479="snížená",J479,0)</f>
        <v>0</v>
      </c>
      <c r="BG479" s="174">
        <f>IF(N479="zákl. přenesená",J479,0)</f>
        <v>0</v>
      </c>
      <c r="BH479" s="174">
        <f>IF(N479="sníž. přenesená",J479,0)</f>
        <v>0</v>
      </c>
      <c r="BI479" s="174">
        <f>IF(N479="nulová",J479,0)</f>
        <v>0</v>
      </c>
      <c r="BJ479" s="18" t="s">
        <v>86</v>
      </c>
      <c r="BK479" s="174">
        <f>ROUND(I479*H479,2)</f>
        <v>0</v>
      </c>
      <c r="BL479" s="18" t="s">
        <v>260</v>
      </c>
      <c r="BM479" s="173" t="s">
        <v>639</v>
      </c>
    </row>
    <row r="480" spans="1:65" s="14" customFormat="1" ht="11.25">
      <c r="B480" s="183"/>
      <c r="D480" s="176" t="s">
        <v>150</v>
      </c>
      <c r="E480" s="184" t="s">
        <v>1</v>
      </c>
      <c r="F480" s="185" t="s">
        <v>640</v>
      </c>
      <c r="H480" s="186">
        <v>96.6</v>
      </c>
      <c r="I480" s="187"/>
      <c r="L480" s="183"/>
      <c r="M480" s="188"/>
      <c r="N480" s="189"/>
      <c r="O480" s="189"/>
      <c r="P480" s="189"/>
      <c r="Q480" s="189"/>
      <c r="R480" s="189"/>
      <c r="S480" s="189"/>
      <c r="T480" s="190"/>
      <c r="AT480" s="184" t="s">
        <v>150</v>
      </c>
      <c r="AU480" s="184" t="s">
        <v>88</v>
      </c>
      <c r="AV480" s="14" t="s">
        <v>88</v>
      </c>
      <c r="AW480" s="14" t="s">
        <v>34</v>
      </c>
      <c r="AX480" s="14" t="s">
        <v>86</v>
      </c>
      <c r="AY480" s="184" t="s">
        <v>142</v>
      </c>
    </row>
    <row r="481" spans="1:65" s="2" customFormat="1" ht="21.75" customHeight="1">
      <c r="A481" s="33"/>
      <c r="B481" s="161"/>
      <c r="C481" s="162" t="s">
        <v>641</v>
      </c>
      <c r="D481" s="162" t="s">
        <v>144</v>
      </c>
      <c r="E481" s="163" t="s">
        <v>642</v>
      </c>
      <c r="F481" s="164" t="s">
        <v>643</v>
      </c>
      <c r="G481" s="165" t="s">
        <v>626</v>
      </c>
      <c r="H481" s="217"/>
      <c r="I481" s="167"/>
      <c r="J481" s="168">
        <f>ROUND(I481*H481,2)</f>
        <v>0</v>
      </c>
      <c r="K481" s="164" t="s">
        <v>1046</v>
      </c>
      <c r="L481" s="34"/>
      <c r="M481" s="169" t="s">
        <v>1</v>
      </c>
      <c r="N481" s="170" t="s">
        <v>43</v>
      </c>
      <c r="O481" s="59"/>
      <c r="P481" s="171">
        <f>O481*H481</f>
        <v>0</v>
      </c>
      <c r="Q481" s="171">
        <v>0</v>
      </c>
      <c r="R481" s="171">
        <f>Q481*H481</f>
        <v>0</v>
      </c>
      <c r="S481" s="171">
        <v>0</v>
      </c>
      <c r="T481" s="172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73" t="s">
        <v>260</v>
      </c>
      <c r="AT481" s="173" t="s">
        <v>144</v>
      </c>
      <c r="AU481" s="173" t="s">
        <v>88</v>
      </c>
      <c r="AY481" s="18" t="s">
        <v>142</v>
      </c>
      <c r="BE481" s="174">
        <f>IF(N481="základní",J481,0)</f>
        <v>0</v>
      </c>
      <c r="BF481" s="174">
        <f>IF(N481="snížená",J481,0)</f>
        <v>0</v>
      </c>
      <c r="BG481" s="174">
        <f>IF(N481="zákl. přenesená",J481,0)</f>
        <v>0</v>
      </c>
      <c r="BH481" s="174">
        <f>IF(N481="sníž. přenesená",J481,0)</f>
        <v>0</v>
      </c>
      <c r="BI481" s="174">
        <f>IF(N481="nulová",J481,0)</f>
        <v>0</v>
      </c>
      <c r="BJ481" s="18" t="s">
        <v>86</v>
      </c>
      <c r="BK481" s="174">
        <f>ROUND(I481*H481,2)</f>
        <v>0</v>
      </c>
      <c r="BL481" s="18" t="s">
        <v>260</v>
      </c>
      <c r="BM481" s="173" t="s">
        <v>644</v>
      </c>
    </row>
    <row r="482" spans="1:65" s="12" customFormat="1" ht="25.9" customHeight="1">
      <c r="B482" s="148"/>
      <c r="D482" s="149" t="s">
        <v>77</v>
      </c>
      <c r="E482" s="150" t="s">
        <v>645</v>
      </c>
      <c r="F482" s="150" t="s">
        <v>646</v>
      </c>
      <c r="I482" s="151"/>
      <c r="J482" s="152">
        <f>BK482</f>
        <v>0</v>
      </c>
      <c r="L482" s="148"/>
      <c r="M482" s="153"/>
      <c r="N482" s="154"/>
      <c r="O482" s="154"/>
      <c r="P482" s="155">
        <f>P483+P489+P491+P493</f>
        <v>0</v>
      </c>
      <c r="Q482" s="154"/>
      <c r="R482" s="155">
        <f>R483+R489+R491+R493</f>
        <v>0</v>
      </c>
      <c r="S482" s="154"/>
      <c r="T482" s="156">
        <f>T483+T489+T491+T493</f>
        <v>0</v>
      </c>
      <c r="AR482" s="149" t="s">
        <v>182</v>
      </c>
      <c r="AT482" s="157" t="s">
        <v>77</v>
      </c>
      <c r="AU482" s="157" t="s">
        <v>78</v>
      </c>
      <c r="AY482" s="149" t="s">
        <v>142</v>
      </c>
      <c r="BK482" s="158">
        <f>BK483+BK489+BK491+BK493</f>
        <v>0</v>
      </c>
    </row>
    <row r="483" spans="1:65" s="12" customFormat="1" ht="22.9" customHeight="1">
      <c r="B483" s="148"/>
      <c r="D483" s="149" t="s">
        <v>77</v>
      </c>
      <c r="E483" s="159" t="s">
        <v>647</v>
      </c>
      <c r="F483" s="159" t="s">
        <v>648</v>
      </c>
      <c r="I483" s="151"/>
      <c r="J483" s="160">
        <f>BK483</f>
        <v>0</v>
      </c>
      <c r="L483" s="148"/>
      <c r="M483" s="153"/>
      <c r="N483" s="154"/>
      <c r="O483" s="154"/>
      <c r="P483" s="155">
        <f>SUM(P484:P488)</f>
        <v>0</v>
      </c>
      <c r="Q483" s="154"/>
      <c r="R483" s="155">
        <f>SUM(R484:R488)</f>
        <v>0</v>
      </c>
      <c r="S483" s="154"/>
      <c r="T483" s="156">
        <f>SUM(T484:T488)</f>
        <v>0</v>
      </c>
      <c r="AR483" s="149" t="s">
        <v>182</v>
      </c>
      <c r="AT483" s="157" t="s">
        <v>77</v>
      </c>
      <c r="AU483" s="157" t="s">
        <v>86</v>
      </c>
      <c r="AY483" s="149" t="s">
        <v>142</v>
      </c>
      <c r="BK483" s="158">
        <f>SUM(BK484:BK488)</f>
        <v>0</v>
      </c>
    </row>
    <row r="484" spans="1:65" s="2" customFormat="1" ht="16.5" customHeight="1">
      <c r="A484" s="33"/>
      <c r="B484" s="161"/>
      <c r="C484" s="162" t="s">
        <v>649</v>
      </c>
      <c r="D484" s="162" t="s">
        <v>144</v>
      </c>
      <c r="E484" s="163" t="s">
        <v>650</v>
      </c>
      <c r="F484" s="164" t="s">
        <v>651</v>
      </c>
      <c r="G484" s="165" t="s">
        <v>652</v>
      </c>
      <c r="H484" s="166">
        <v>1</v>
      </c>
      <c r="I484" s="167"/>
      <c r="J484" s="168">
        <f>ROUND(I484*H484,2)</f>
        <v>0</v>
      </c>
      <c r="K484" s="164" t="s">
        <v>1</v>
      </c>
      <c r="L484" s="34"/>
      <c r="M484" s="169" t="s">
        <v>1</v>
      </c>
      <c r="N484" s="170" t="s">
        <v>43</v>
      </c>
      <c r="O484" s="59"/>
      <c r="P484" s="171">
        <f>O484*H484</f>
        <v>0</v>
      </c>
      <c r="Q484" s="171">
        <v>0</v>
      </c>
      <c r="R484" s="171">
        <f>Q484*H484</f>
        <v>0</v>
      </c>
      <c r="S484" s="171">
        <v>0</v>
      </c>
      <c r="T484" s="172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73" t="s">
        <v>653</v>
      </c>
      <c r="AT484" s="173" t="s">
        <v>144</v>
      </c>
      <c r="AU484" s="173" t="s">
        <v>88</v>
      </c>
      <c r="AY484" s="18" t="s">
        <v>142</v>
      </c>
      <c r="BE484" s="174">
        <f>IF(N484="základní",J484,0)</f>
        <v>0</v>
      </c>
      <c r="BF484" s="174">
        <f>IF(N484="snížená",J484,0)</f>
        <v>0</v>
      </c>
      <c r="BG484" s="174">
        <f>IF(N484="zákl. přenesená",J484,0)</f>
        <v>0</v>
      </c>
      <c r="BH484" s="174">
        <f>IF(N484="sníž. přenesená",J484,0)</f>
        <v>0</v>
      </c>
      <c r="BI484" s="174">
        <f>IF(N484="nulová",J484,0)</f>
        <v>0</v>
      </c>
      <c r="BJ484" s="18" t="s">
        <v>86</v>
      </c>
      <c r="BK484" s="174">
        <f>ROUND(I484*H484,2)</f>
        <v>0</v>
      </c>
      <c r="BL484" s="18" t="s">
        <v>653</v>
      </c>
      <c r="BM484" s="173" t="s">
        <v>654</v>
      </c>
    </row>
    <row r="485" spans="1:65" s="2" customFormat="1" ht="16.5" customHeight="1">
      <c r="A485" s="33"/>
      <c r="B485" s="161"/>
      <c r="C485" s="162" t="s">
        <v>655</v>
      </c>
      <c r="D485" s="162" t="s">
        <v>144</v>
      </c>
      <c r="E485" s="163" t="s">
        <v>656</v>
      </c>
      <c r="F485" s="164" t="s">
        <v>657</v>
      </c>
      <c r="G485" s="165" t="s">
        <v>652</v>
      </c>
      <c r="H485" s="166">
        <v>1</v>
      </c>
      <c r="I485" s="167"/>
      <c r="J485" s="168">
        <f>ROUND(I485*H485,2)</f>
        <v>0</v>
      </c>
      <c r="K485" s="164" t="s">
        <v>1</v>
      </c>
      <c r="L485" s="34"/>
      <c r="M485" s="169" t="s">
        <v>1</v>
      </c>
      <c r="N485" s="170" t="s">
        <v>43</v>
      </c>
      <c r="O485" s="59"/>
      <c r="P485" s="171">
        <f>O485*H485</f>
        <v>0</v>
      </c>
      <c r="Q485" s="171">
        <v>0</v>
      </c>
      <c r="R485" s="171">
        <f>Q485*H485</f>
        <v>0</v>
      </c>
      <c r="S485" s="171">
        <v>0</v>
      </c>
      <c r="T485" s="172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73" t="s">
        <v>653</v>
      </c>
      <c r="AT485" s="173" t="s">
        <v>144</v>
      </c>
      <c r="AU485" s="173" t="s">
        <v>88</v>
      </c>
      <c r="AY485" s="18" t="s">
        <v>142</v>
      </c>
      <c r="BE485" s="174">
        <f>IF(N485="základní",J485,0)</f>
        <v>0</v>
      </c>
      <c r="BF485" s="174">
        <f>IF(N485="snížená",J485,0)</f>
        <v>0</v>
      </c>
      <c r="BG485" s="174">
        <f>IF(N485="zákl. přenesená",J485,0)</f>
        <v>0</v>
      </c>
      <c r="BH485" s="174">
        <f>IF(N485="sníž. přenesená",J485,0)</f>
        <v>0</v>
      </c>
      <c r="BI485" s="174">
        <f>IF(N485="nulová",J485,0)</f>
        <v>0</v>
      </c>
      <c r="BJ485" s="18" t="s">
        <v>86</v>
      </c>
      <c r="BK485" s="174">
        <f>ROUND(I485*H485,2)</f>
        <v>0</v>
      </c>
      <c r="BL485" s="18" t="s">
        <v>653</v>
      </c>
      <c r="BM485" s="173" t="s">
        <v>658</v>
      </c>
    </row>
    <row r="486" spans="1:65" s="2" customFormat="1" ht="21.75" customHeight="1">
      <c r="A486" s="33"/>
      <c r="B486" s="161"/>
      <c r="C486" s="162" t="s">
        <v>659</v>
      </c>
      <c r="D486" s="162" t="s">
        <v>144</v>
      </c>
      <c r="E486" s="163" t="s">
        <v>660</v>
      </c>
      <c r="F486" s="164" t="s">
        <v>661</v>
      </c>
      <c r="G486" s="165" t="s">
        <v>652</v>
      </c>
      <c r="H486" s="166">
        <v>1</v>
      </c>
      <c r="I486" s="167"/>
      <c r="J486" s="168">
        <f>ROUND(I486*H486,2)</f>
        <v>0</v>
      </c>
      <c r="K486" s="164" t="s">
        <v>1</v>
      </c>
      <c r="L486" s="34"/>
      <c r="M486" s="169" t="s">
        <v>1</v>
      </c>
      <c r="N486" s="170" t="s">
        <v>43</v>
      </c>
      <c r="O486" s="59"/>
      <c r="P486" s="171">
        <f>O486*H486</f>
        <v>0</v>
      </c>
      <c r="Q486" s="171">
        <v>0</v>
      </c>
      <c r="R486" s="171">
        <f>Q486*H486</f>
        <v>0</v>
      </c>
      <c r="S486" s="171">
        <v>0</v>
      </c>
      <c r="T486" s="172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73" t="s">
        <v>653</v>
      </c>
      <c r="AT486" s="173" t="s">
        <v>144</v>
      </c>
      <c r="AU486" s="173" t="s">
        <v>88</v>
      </c>
      <c r="AY486" s="18" t="s">
        <v>142</v>
      </c>
      <c r="BE486" s="174">
        <f>IF(N486="základní",J486,0)</f>
        <v>0</v>
      </c>
      <c r="BF486" s="174">
        <f>IF(N486="snížená",J486,0)</f>
        <v>0</v>
      </c>
      <c r="BG486" s="174">
        <f>IF(N486="zákl. přenesená",J486,0)</f>
        <v>0</v>
      </c>
      <c r="BH486" s="174">
        <f>IF(N486="sníž. přenesená",J486,0)</f>
        <v>0</v>
      </c>
      <c r="BI486" s="174">
        <f>IF(N486="nulová",J486,0)</f>
        <v>0</v>
      </c>
      <c r="BJ486" s="18" t="s">
        <v>86</v>
      </c>
      <c r="BK486" s="174">
        <f>ROUND(I486*H486,2)</f>
        <v>0</v>
      </c>
      <c r="BL486" s="18" t="s">
        <v>653</v>
      </c>
      <c r="BM486" s="173" t="s">
        <v>662</v>
      </c>
    </row>
    <row r="487" spans="1:65" s="2" customFormat="1" ht="21.75" customHeight="1">
      <c r="A487" s="33"/>
      <c r="B487" s="161"/>
      <c r="C487" s="162" t="s">
        <v>663</v>
      </c>
      <c r="D487" s="162" t="s">
        <v>144</v>
      </c>
      <c r="E487" s="163" t="s">
        <v>664</v>
      </c>
      <c r="F487" s="164" t="s">
        <v>665</v>
      </c>
      <c r="G487" s="165" t="s">
        <v>652</v>
      </c>
      <c r="H487" s="166">
        <v>1</v>
      </c>
      <c r="I487" s="167"/>
      <c r="J487" s="168">
        <f>ROUND(I487*H487,2)</f>
        <v>0</v>
      </c>
      <c r="K487" s="164" t="s">
        <v>1</v>
      </c>
      <c r="L487" s="34"/>
      <c r="M487" s="169" t="s">
        <v>1</v>
      </c>
      <c r="N487" s="170" t="s">
        <v>43</v>
      </c>
      <c r="O487" s="59"/>
      <c r="P487" s="171">
        <f>O487*H487</f>
        <v>0</v>
      </c>
      <c r="Q487" s="171">
        <v>0</v>
      </c>
      <c r="R487" s="171">
        <f>Q487*H487</f>
        <v>0</v>
      </c>
      <c r="S487" s="171">
        <v>0</v>
      </c>
      <c r="T487" s="172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73" t="s">
        <v>653</v>
      </c>
      <c r="AT487" s="173" t="s">
        <v>144</v>
      </c>
      <c r="AU487" s="173" t="s">
        <v>88</v>
      </c>
      <c r="AY487" s="18" t="s">
        <v>142</v>
      </c>
      <c r="BE487" s="174">
        <f>IF(N487="základní",J487,0)</f>
        <v>0</v>
      </c>
      <c r="BF487" s="174">
        <f>IF(N487="snížená",J487,0)</f>
        <v>0</v>
      </c>
      <c r="BG487" s="174">
        <f>IF(N487="zákl. přenesená",J487,0)</f>
        <v>0</v>
      </c>
      <c r="BH487" s="174">
        <f>IF(N487="sníž. přenesená",J487,0)</f>
        <v>0</v>
      </c>
      <c r="BI487" s="174">
        <f>IF(N487="nulová",J487,0)</f>
        <v>0</v>
      </c>
      <c r="BJ487" s="18" t="s">
        <v>86</v>
      </c>
      <c r="BK487" s="174">
        <f>ROUND(I487*H487,2)</f>
        <v>0</v>
      </c>
      <c r="BL487" s="18" t="s">
        <v>653</v>
      </c>
      <c r="BM487" s="173" t="s">
        <v>666</v>
      </c>
    </row>
    <row r="488" spans="1:65" s="2" customFormat="1" ht="33" customHeight="1">
      <c r="A488" s="33"/>
      <c r="B488" s="161"/>
      <c r="C488" s="162" t="s">
        <v>667</v>
      </c>
      <c r="D488" s="162" t="s">
        <v>144</v>
      </c>
      <c r="E488" s="163" t="s">
        <v>668</v>
      </c>
      <c r="F488" s="164" t="s">
        <v>669</v>
      </c>
      <c r="G488" s="165" t="s">
        <v>652</v>
      </c>
      <c r="H488" s="166">
        <v>1</v>
      </c>
      <c r="I488" s="167"/>
      <c r="J488" s="168">
        <f>ROUND(I488*H488,2)</f>
        <v>0</v>
      </c>
      <c r="K488" s="164" t="s">
        <v>1</v>
      </c>
      <c r="L488" s="34"/>
      <c r="M488" s="169" t="s">
        <v>1</v>
      </c>
      <c r="N488" s="170" t="s">
        <v>43</v>
      </c>
      <c r="O488" s="59"/>
      <c r="P488" s="171">
        <f>O488*H488</f>
        <v>0</v>
      </c>
      <c r="Q488" s="171">
        <v>0</v>
      </c>
      <c r="R488" s="171">
        <f>Q488*H488</f>
        <v>0</v>
      </c>
      <c r="S488" s="171">
        <v>0</v>
      </c>
      <c r="T488" s="172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73" t="s">
        <v>653</v>
      </c>
      <c r="AT488" s="173" t="s">
        <v>144</v>
      </c>
      <c r="AU488" s="173" t="s">
        <v>88</v>
      </c>
      <c r="AY488" s="18" t="s">
        <v>142</v>
      </c>
      <c r="BE488" s="174">
        <f>IF(N488="základní",J488,0)</f>
        <v>0</v>
      </c>
      <c r="BF488" s="174">
        <f>IF(N488="snížená",J488,0)</f>
        <v>0</v>
      </c>
      <c r="BG488" s="174">
        <f>IF(N488="zákl. přenesená",J488,0)</f>
        <v>0</v>
      </c>
      <c r="BH488" s="174">
        <f>IF(N488="sníž. přenesená",J488,0)</f>
        <v>0</v>
      </c>
      <c r="BI488" s="174">
        <f>IF(N488="nulová",J488,0)</f>
        <v>0</v>
      </c>
      <c r="BJ488" s="18" t="s">
        <v>86</v>
      </c>
      <c r="BK488" s="174">
        <f>ROUND(I488*H488,2)</f>
        <v>0</v>
      </c>
      <c r="BL488" s="18" t="s">
        <v>653</v>
      </c>
      <c r="BM488" s="173" t="s">
        <v>670</v>
      </c>
    </row>
    <row r="489" spans="1:65" s="12" customFormat="1" ht="22.9" customHeight="1">
      <c r="B489" s="148"/>
      <c r="D489" s="149" t="s">
        <v>77</v>
      </c>
      <c r="E489" s="159" t="s">
        <v>671</v>
      </c>
      <c r="F489" s="159" t="s">
        <v>672</v>
      </c>
      <c r="I489" s="151"/>
      <c r="J489" s="160">
        <f>BK489</f>
        <v>0</v>
      </c>
      <c r="L489" s="148"/>
      <c r="M489" s="153"/>
      <c r="N489" s="154"/>
      <c r="O489" s="154"/>
      <c r="P489" s="155">
        <f>P490</f>
        <v>0</v>
      </c>
      <c r="Q489" s="154"/>
      <c r="R489" s="155">
        <f>R490</f>
        <v>0</v>
      </c>
      <c r="S489" s="154"/>
      <c r="T489" s="156">
        <f>T490</f>
        <v>0</v>
      </c>
      <c r="AR489" s="149" t="s">
        <v>182</v>
      </c>
      <c r="AT489" s="157" t="s">
        <v>77</v>
      </c>
      <c r="AU489" s="157" t="s">
        <v>86</v>
      </c>
      <c r="AY489" s="149" t="s">
        <v>142</v>
      </c>
      <c r="BK489" s="158">
        <f>BK490</f>
        <v>0</v>
      </c>
    </row>
    <row r="490" spans="1:65" s="2" customFormat="1" ht="21.75" customHeight="1">
      <c r="A490" s="33"/>
      <c r="B490" s="161"/>
      <c r="C490" s="162" t="s">
        <v>673</v>
      </c>
      <c r="D490" s="162" t="s">
        <v>144</v>
      </c>
      <c r="E490" s="163" t="s">
        <v>674</v>
      </c>
      <c r="F490" s="164" t="s">
        <v>675</v>
      </c>
      <c r="G490" s="165" t="s">
        <v>652</v>
      </c>
      <c r="H490" s="166">
        <v>1</v>
      </c>
      <c r="I490" s="167"/>
      <c r="J490" s="168">
        <f>ROUND(I490*H490,2)</f>
        <v>0</v>
      </c>
      <c r="K490" s="164" t="s">
        <v>1</v>
      </c>
      <c r="L490" s="34"/>
      <c r="M490" s="169" t="s">
        <v>1</v>
      </c>
      <c r="N490" s="170" t="s">
        <v>43</v>
      </c>
      <c r="O490" s="59"/>
      <c r="P490" s="171">
        <f>O490*H490</f>
        <v>0</v>
      </c>
      <c r="Q490" s="171">
        <v>0</v>
      </c>
      <c r="R490" s="171">
        <f>Q490*H490</f>
        <v>0</v>
      </c>
      <c r="S490" s="171">
        <v>0</v>
      </c>
      <c r="T490" s="172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73" t="s">
        <v>653</v>
      </c>
      <c r="AT490" s="173" t="s">
        <v>144</v>
      </c>
      <c r="AU490" s="173" t="s">
        <v>88</v>
      </c>
      <c r="AY490" s="18" t="s">
        <v>142</v>
      </c>
      <c r="BE490" s="174">
        <f>IF(N490="základní",J490,0)</f>
        <v>0</v>
      </c>
      <c r="BF490" s="174">
        <f>IF(N490="snížená",J490,0)</f>
        <v>0</v>
      </c>
      <c r="BG490" s="174">
        <f>IF(N490="zákl. přenesená",J490,0)</f>
        <v>0</v>
      </c>
      <c r="BH490" s="174">
        <f>IF(N490="sníž. přenesená",J490,0)</f>
        <v>0</v>
      </c>
      <c r="BI490" s="174">
        <f>IF(N490="nulová",J490,0)</f>
        <v>0</v>
      </c>
      <c r="BJ490" s="18" t="s">
        <v>86</v>
      </c>
      <c r="BK490" s="174">
        <f>ROUND(I490*H490,2)</f>
        <v>0</v>
      </c>
      <c r="BL490" s="18" t="s">
        <v>653</v>
      </c>
      <c r="BM490" s="173" t="s">
        <v>676</v>
      </c>
    </row>
    <row r="491" spans="1:65" s="12" customFormat="1" ht="22.9" customHeight="1">
      <c r="B491" s="148"/>
      <c r="D491" s="149" t="s">
        <v>77</v>
      </c>
      <c r="E491" s="159" t="s">
        <v>677</v>
      </c>
      <c r="F491" s="159" t="s">
        <v>678</v>
      </c>
      <c r="I491" s="151"/>
      <c r="J491" s="160">
        <f>BK491</f>
        <v>0</v>
      </c>
      <c r="L491" s="148"/>
      <c r="M491" s="153"/>
      <c r="N491" s="154"/>
      <c r="O491" s="154"/>
      <c r="P491" s="155">
        <f>P492</f>
        <v>0</v>
      </c>
      <c r="Q491" s="154"/>
      <c r="R491" s="155">
        <f>R492</f>
        <v>0</v>
      </c>
      <c r="S491" s="154"/>
      <c r="T491" s="156">
        <f>T492</f>
        <v>0</v>
      </c>
      <c r="AR491" s="149" t="s">
        <v>182</v>
      </c>
      <c r="AT491" s="157" t="s">
        <v>77</v>
      </c>
      <c r="AU491" s="157" t="s">
        <v>86</v>
      </c>
      <c r="AY491" s="149" t="s">
        <v>142</v>
      </c>
      <c r="BK491" s="158">
        <f>BK492</f>
        <v>0</v>
      </c>
    </row>
    <row r="492" spans="1:65" s="2" customFormat="1" ht="16.5" customHeight="1">
      <c r="A492" s="33"/>
      <c r="B492" s="161"/>
      <c r="C492" s="162" t="s">
        <v>679</v>
      </c>
      <c r="D492" s="162" t="s">
        <v>144</v>
      </c>
      <c r="E492" s="163" t="s">
        <v>680</v>
      </c>
      <c r="F492" s="164" t="s">
        <v>681</v>
      </c>
      <c r="G492" s="165" t="s">
        <v>652</v>
      </c>
      <c r="H492" s="166">
        <v>1</v>
      </c>
      <c r="I492" s="167"/>
      <c r="J492" s="168">
        <f>ROUND(I492*H492,2)</f>
        <v>0</v>
      </c>
      <c r="K492" s="164" t="s">
        <v>1</v>
      </c>
      <c r="L492" s="34"/>
      <c r="M492" s="169" t="s">
        <v>1</v>
      </c>
      <c r="N492" s="170" t="s">
        <v>43</v>
      </c>
      <c r="O492" s="59"/>
      <c r="P492" s="171">
        <f>O492*H492</f>
        <v>0</v>
      </c>
      <c r="Q492" s="171">
        <v>0</v>
      </c>
      <c r="R492" s="171">
        <f>Q492*H492</f>
        <v>0</v>
      </c>
      <c r="S492" s="171">
        <v>0</v>
      </c>
      <c r="T492" s="172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73" t="s">
        <v>653</v>
      </c>
      <c r="AT492" s="173" t="s">
        <v>144</v>
      </c>
      <c r="AU492" s="173" t="s">
        <v>88</v>
      </c>
      <c r="AY492" s="18" t="s">
        <v>142</v>
      </c>
      <c r="BE492" s="174">
        <f>IF(N492="základní",J492,0)</f>
        <v>0</v>
      </c>
      <c r="BF492" s="174">
        <f>IF(N492="snížená",J492,0)</f>
        <v>0</v>
      </c>
      <c r="BG492" s="174">
        <f>IF(N492="zákl. přenesená",J492,0)</f>
        <v>0</v>
      </c>
      <c r="BH492" s="174">
        <f>IF(N492="sníž. přenesená",J492,0)</f>
        <v>0</v>
      </c>
      <c r="BI492" s="174">
        <f>IF(N492="nulová",J492,0)</f>
        <v>0</v>
      </c>
      <c r="BJ492" s="18" t="s">
        <v>86</v>
      </c>
      <c r="BK492" s="174">
        <f>ROUND(I492*H492,2)</f>
        <v>0</v>
      </c>
      <c r="BL492" s="18" t="s">
        <v>653</v>
      </c>
      <c r="BM492" s="173" t="s">
        <v>682</v>
      </c>
    </row>
    <row r="493" spans="1:65" s="12" customFormat="1" ht="22.9" customHeight="1">
      <c r="B493" s="148"/>
      <c r="D493" s="149" t="s">
        <v>77</v>
      </c>
      <c r="E493" s="159" t="s">
        <v>683</v>
      </c>
      <c r="F493" s="159" t="s">
        <v>684</v>
      </c>
      <c r="I493" s="151"/>
      <c r="J493" s="160">
        <f>BK493</f>
        <v>0</v>
      </c>
      <c r="L493" s="148"/>
      <c r="M493" s="153"/>
      <c r="N493" s="154"/>
      <c r="O493" s="154"/>
      <c r="P493" s="155">
        <f>P494</f>
        <v>0</v>
      </c>
      <c r="Q493" s="154"/>
      <c r="R493" s="155">
        <f>R494</f>
        <v>0</v>
      </c>
      <c r="S493" s="154"/>
      <c r="T493" s="156">
        <f>T494</f>
        <v>0</v>
      </c>
      <c r="AR493" s="149" t="s">
        <v>182</v>
      </c>
      <c r="AT493" s="157" t="s">
        <v>77</v>
      </c>
      <c r="AU493" s="157" t="s">
        <v>86</v>
      </c>
      <c r="AY493" s="149" t="s">
        <v>142</v>
      </c>
      <c r="BK493" s="158">
        <f>BK494</f>
        <v>0</v>
      </c>
    </row>
    <row r="494" spans="1:65" s="2" customFormat="1" ht="16.5" customHeight="1">
      <c r="A494" s="33"/>
      <c r="B494" s="161"/>
      <c r="C494" s="162" t="s">
        <v>685</v>
      </c>
      <c r="D494" s="162" t="s">
        <v>144</v>
      </c>
      <c r="E494" s="163" t="s">
        <v>686</v>
      </c>
      <c r="F494" s="164" t="s">
        <v>687</v>
      </c>
      <c r="G494" s="165" t="s">
        <v>652</v>
      </c>
      <c r="H494" s="166">
        <v>1</v>
      </c>
      <c r="I494" s="167"/>
      <c r="J494" s="168">
        <f>ROUND(I494*H494,2)</f>
        <v>0</v>
      </c>
      <c r="K494" s="164" t="s">
        <v>1</v>
      </c>
      <c r="L494" s="34"/>
      <c r="M494" s="218" t="s">
        <v>1</v>
      </c>
      <c r="N494" s="219" t="s">
        <v>43</v>
      </c>
      <c r="O494" s="220"/>
      <c r="P494" s="221">
        <f>O494*H494</f>
        <v>0</v>
      </c>
      <c r="Q494" s="221">
        <v>0</v>
      </c>
      <c r="R494" s="221">
        <f>Q494*H494</f>
        <v>0</v>
      </c>
      <c r="S494" s="221">
        <v>0</v>
      </c>
      <c r="T494" s="222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73" t="s">
        <v>653</v>
      </c>
      <c r="AT494" s="173" t="s">
        <v>144</v>
      </c>
      <c r="AU494" s="173" t="s">
        <v>88</v>
      </c>
      <c r="AY494" s="18" t="s">
        <v>142</v>
      </c>
      <c r="BE494" s="174">
        <f>IF(N494="základní",J494,0)</f>
        <v>0</v>
      </c>
      <c r="BF494" s="174">
        <f>IF(N494="snížená",J494,0)</f>
        <v>0</v>
      </c>
      <c r="BG494" s="174">
        <f>IF(N494="zákl. přenesená",J494,0)</f>
        <v>0</v>
      </c>
      <c r="BH494" s="174">
        <f>IF(N494="sníž. přenesená",J494,0)</f>
        <v>0</v>
      </c>
      <c r="BI494" s="174">
        <f>IF(N494="nulová",J494,0)</f>
        <v>0</v>
      </c>
      <c r="BJ494" s="18" t="s">
        <v>86</v>
      </c>
      <c r="BK494" s="174">
        <f>ROUND(I494*H494,2)</f>
        <v>0</v>
      </c>
      <c r="BL494" s="18" t="s">
        <v>653</v>
      </c>
      <c r="BM494" s="173" t="s">
        <v>688</v>
      </c>
    </row>
    <row r="495" spans="1:65" s="2" customFormat="1" ht="6.95" customHeight="1">
      <c r="A495" s="33"/>
      <c r="B495" s="48"/>
      <c r="C495" s="49"/>
      <c r="D495" s="49"/>
      <c r="E495" s="49"/>
      <c r="F495" s="49"/>
      <c r="G495" s="49"/>
      <c r="H495" s="49"/>
      <c r="I495" s="121"/>
      <c r="J495" s="49"/>
      <c r="K495" s="49"/>
      <c r="L495" s="34"/>
      <c r="M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</row>
  </sheetData>
  <autoFilter ref="C133:K494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1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2" t="str">
        <f>'Rekapitulace stavby'!K6</f>
        <v>Rekonstrukce a modernizace školního hřiště ZŠ  Broumovská</v>
      </c>
      <c r="F7" s="263"/>
      <c r="G7" s="263"/>
      <c r="H7" s="263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3" t="s">
        <v>689</v>
      </c>
      <c r="F9" s="264"/>
      <c r="G9" s="264"/>
      <c r="H9" s="264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17. 1. 2022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9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5" t="str">
        <f>'Rekapitulace stavby'!E14</f>
        <v>Vyplň údaj</v>
      </c>
      <c r="F18" s="245"/>
      <c r="G18" s="245"/>
      <c r="H18" s="245"/>
      <c r="I18" s="9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9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9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9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0" t="s">
        <v>1</v>
      </c>
      <c r="F27" s="250"/>
      <c r="G27" s="250"/>
      <c r="H27" s="25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38</v>
      </c>
      <c r="E30" s="33"/>
      <c r="F30" s="33"/>
      <c r="G30" s="33"/>
      <c r="H30" s="33"/>
      <c r="I30" s="97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105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42</v>
      </c>
      <c r="E33" s="28" t="s">
        <v>43</v>
      </c>
      <c r="F33" s="107">
        <f>ROUND((SUM(BE121:BE190)),  2)</f>
        <v>0</v>
      </c>
      <c r="G33" s="33"/>
      <c r="H33" s="33"/>
      <c r="I33" s="108">
        <v>0.21</v>
      </c>
      <c r="J33" s="107">
        <f>ROUND(((SUM(BE121:BE190))*I33),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7">
        <f>ROUND((SUM(BF121:BF190)),  2)</f>
        <v>0</v>
      </c>
      <c r="G34" s="33"/>
      <c r="H34" s="33"/>
      <c r="I34" s="108">
        <v>0.15</v>
      </c>
      <c r="J34" s="107">
        <f>ROUND(((SUM(BF121:BF190))*I34),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7">
        <f>ROUND((SUM(BG121:BG190)),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7">
        <f>ROUND((SUM(BH121:BH190)),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7">
        <f>ROUND((SUM(BI121:BI190)),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48</v>
      </c>
      <c r="E39" s="61"/>
      <c r="F39" s="61"/>
      <c r="G39" s="111" t="s">
        <v>49</v>
      </c>
      <c r="H39" s="112" t="s">
        <v>50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7" t="s">
        <v>54</v>
      </c>
      <c r="G61" s="46" t="s">
        <v>53</v>
      </c>
      <c r="H61" s="36"/>
      <c r="I61" s="118"/>
      <c r="J61" s="11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7" t="s">
        <v>54</v>
      </c>
      <c r="G76" s="46" t="s">
        <v>53</v>
      </c>
      <c r="H76" s="36"/>
      <c r="I76" s="118"/>
      <c r="J76" s="11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2" t="str">
        <f>E7</f>
        <v>Rekonstrukce a modernizace školního hřiště ZŠ  Broumovská</v>
      </c>
      <c r="F85" s="263"/>
      <c r="G85" s="263"/>
      <c r="H85" s="263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3" t="str">
        <f>E9</f>
        <v>02 - SO.02 Fotbalové hřiště</v>
      </c>
      <c r="F87" s="264"/>
      <c r="G87" s="264"/>
      <c r="H87" s="264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Liberec</v>
      </c>
      <c r="G89" s="33"/>
      <c r="H89" s="33"/>
      <c r="I89" s="98" t="s">
        <v>22</v>
      </c>
      <c r="J89" s="56" t="str">
        <f>IF(J12="","",J12)</f>
        <v>17. 1. 2022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Statutární město Liberec, nám .Dr.E. Beneše</v>
      </c>
      <c r="G91" s="33"/>
      <c r="H91" s="33"/>
      <c r="I91" s="98" t="s">
        <v>31</v>
      </c>
      <c r="J91" s="31" t="str">
        <f>E21</f>
        <v>Pitter Design, s.r.o.Pardubice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98" t="s">
        <v>35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109</v>
      </c>
      <c r="E97" s="129"/>
      <c r="F97" s="129"/>
      <c r="G97" s="129"/>
      <c r="H97" s="129"/>
      <c r="I97" s="130"/>
      <c r="J97" s="131">
        <f>J122</f>
        <v>0</v>
      </c>
      <c r="L97" s="127"/>
    </row>
    <row r="98" spans="1:31" s="10" customFormat="1" ht="19.899999999999999" customHeight="1">
      <c r="B98" s="132"/>
      <c r="D98" s="133" t="s">
        <v>110</v>
      </c>
      <c r="E98" s="134"/>
      <c r="F98" s="134"/>
      <c r="G98" s="134"/>
      <c r="H98" s="134"/>
      <c r="I98" s="135"/>
      <c r="J98" s="136">
        <f>J123</f>
        <v>0</v>
      </c>
      <c r="L98" s="132"/>
    </row>
    <row r="99" spans="1:31" s="10" customFormat="1" ht="19.899999999999999" customHeight="1">
      <c r="B99" s="132"/>
      <c r="D99" s="133" t="s">
        <v>111</v>
      </c>
      <c r="E99" s="134"/>
      <c r="F99" s="134"/>
      <c r="G99" s="134"/>
      <c r="H99" s="134"/>
      <c r="I99" s="135"/>
      <c r="J99" s="136">
        <f>J180</f>
        <v>0</v>
      </c>
      <c r="L99" s="132"/>
    </row>
    <row r="100" spans="1:31" s="10" customFormat="1" ht="19.899999999999999" customHeight="1">
      <c r="B100" s="132"/>
      <c r="D100" s="133" t="s">
        <v>116</v>
      </c>
      <c r="E100" s="134"/>
      <c r="F100" s="134"/>
      <c r="G100" s="134"/>
      <c r="H100" s="134"/>
      <c r="I100" s="135"/>
      <c r="J100" s="136">
        <f>J186</f>
        <v>0</v>
      </c>
      <c r="L100" s="132"/>
    </row>
    <row r="101" spans="1:31" s="10" customFormat="1" ht="19.899999999999999" customHeight="1">
      <c r="B101" s="132"/>
      <c r="D101" s="133" t="s">
        <v>118</v>
      </c>
      <c r="E101" s="134"/>
      <c r="F101" s="134"/>
      <c r="G101" s="134"/>
      <c r="H101" s="134"/>
      <c r="I101" s="135"/>
      <c r="J101" s="136">
        <f>J189</f>
        <v>0</v>
      </c>
      <c r="L101" s="132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97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121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122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127</v>
      </c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62" t="str">
        <f>E7</f>
        <v>Rekonstrukce a modernizace školního hřiště ZŠ  Broumovská</v>
      </c>
      <c r="F111" s="263"/>
      <c r="G111" s="263"/>
      <c r="H111" s="26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102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3" t="str">
        <f>E9</f>
        <v>02 - SO.02 Fotbalové hřiště</v>
      </c>
      <c r="F113" s="264"/>
      <c r="G113" s="264"/>
      <c r="H113" s="264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3"/>
      <c r="E115" s="33"/>
      <c r="F115" s="26" t="str">
        <f>F12</f>
        <v>Liberec</v>
      </c>
      <c r="G115" s="33"/>
      <c r="H115" s="33"/>
      <c r="I115" s="98" t="s">
        <v>22</v>
      </c>
      <c r="J115" s="56" t="str">
        <f>IF(J12="","",J12)</f>
        <v>17. 1. 2022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24</v>
      </c>
      <c r="D117" s="33"/>
      <c r="E117" s="33"/>
      <c r="F117" s="26" t="str">
        <f>E15</f>
        <v>Statutární město Liberec, nám .Dr.E. Beneše</v>
      </c>
      <c r="G117" s="33"/>
      <c r="H117" s="33"/>
      <c r="I117" s="98" t="s">
        <v>31</v>
      </c>
      <c r="J117" s="31" t="str">
        <f>E21</f>
        <v>Pitter Design, s.r.o.Pardubice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29</v>
      </c>
      <c r="D118" s="33"/>
      <c r="E118" s="33"/>
      <c r="F118" s="26" t="str">
        <f>IF(E18="","",E18)</f>
        <v>Vyplň údaj</v>
      </c>
      <c r="G118" s="33"/>
      <c r="H118" s="33"/>
      <c r="I118" s="98" t="s">
        <v>35</v>
      </c>
      <c r="J118" s="31" t="str">
        <f>E24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7"/>
      <c r="B120" s="138"/>
      <c r="C120" s="139" t="s">
        <v>128</v>
      </c>
      <c r="D120" s="140" t="s">
        <v>63</v>
      </c>
      <c r="E120" s="140" t="s">
        <v>59</v>
      </c>
      <c r="F120" s="140" t="s">
        <v>60</v>
      </c>
      <c r="G120" s="140" t="s">
        <v>129</v>
      </c>
      <c r="H120" s="140" t="s">
        <v>130</v>
      </c>
      <c r="I120" s="141" t="s">
        <v>131</v>
      </c>
      <c r="J120" s="140" t="s">
        <v>106</v>
      </c>
      <c r="K120" s="142" t="s">
        <v>132</v>
      </c>
      <c r="L120" s="143"/>
      <c r="M120" s="63" t="s">
        <v>1</v>
      </c>
      <c r="N120" s="64" t="s">
        <v>42</v>
      </c>
      <c r="O120" s="64" t="s">
        <v>133</v>
      </c>
      <c r="P120" s="64" t="s">
        <v>134</v>
      </c>
      <c r="Q120" s="64" t="s">
        <v>135</v>
      </c>
      <c r="R120" s="64" t="s">
        <v>136</v>
      </c>
      <c r="S120" s="64" t="s">
        <v>137</v>
      </c>
      <c r="T120" s="65" t="s">
        <v>138</v>
      </c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</row>
    <row r="121" spans="1:65" s="2" customFormat="1" ht="22.9" customHeight="1">
      <c r="A121" s="33"/>
      <c r="B121" s="34"/>
      <c r="C121" s="70" t="s">
        <v>139</v>
      </c>
      <c r="D121" s="33"/>
      <c r="E121" s="33"/>
      <c r="F121" s="33"/>
      <c r="G121" s="33"/>
      <c r="H121" s="33"/>
      <c r="I121" s="97"/>
      <c r="J121" s="144">
        <f>BK121</f>
        <v>0</v>
      </c>
      <c r="K121" s="33"/>
      <c r="L121" s="34"/>
      <c r="M121" s="66"/>
      <c r="N121" s="57"/>
      <c r="O121" s="67"/>
      <c r="P121" s="145">
        <f>P122</f>
        <v>0</v>
      </c>
      <c r="Q121" s="67"/>
      <c r="R121" s="145">
        <f>R122</f>
        <v>671.18936767999992</v>
      </c>
      <c r="S121" s="67"/>
      <c r="T121" s="146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77</v>
      </c>
      <c r="AU121" s="18" t="s">
        <v>108</v>
      </c>
      <c r="BK121" s="147">
        <f>BK122</f>
        <v>0</v>
      </c>
    </row>
    <row r="122" spans="1:65" s="12" customFormat="1" ht="25.9" customHeight="1">
      <c r="B122" s="148"/>
      <c r="D122" s="149" t="s">
        <v>77</v>
      </c>
      <c r="E122" s="150" t="s">
        <v>140</v>
      </c>
      <c r="F122" s="150" t="s">
        <v>141</v>
      </c>
      <c r="I122" s="151"/>
      <c r="J122" s="152">
        <f>BK122</f>
        <v>0</v>
      </c>
      <c r="L122" s="148"/>
      <c r="M122" s="153"/>
      <c r="N122" s="154"/>
      <c r="O122" s="154"/>
      <c r="P122" s="155">
        <f>P123+P180+P186+P189</f>
        <v>0</v>
      </c>
      <c r="Q122" s="154"/>
      <c r="R122" s="155">
        <f>R123+R180+R186+R189</f>
        <v>671.18936767999992</v>
      </c>
      <c r="S122" s="154"/>
      <c r="T122" s="156">
        <f>T123+T180+T186+T189</f>
        <v>0</v>
      </c>
      <c r="AR122" s="149" t="s">
        <v>86</v>
      </c>
      <c r="AT122" s="157" t="s">
        <v>77</v>
      </c>
      <c r="AU122" s="157" t="s">
        <v>78</v>
      </c>
      <c r="AY122" s="149" t="s">
        <v>142</v>
      </c>
      <c r="BK122" s="158">
        <f>BK123+BK180+BK186+BK189</f>
        <v>0</v>
      </c>
    </row>
    <row r="123" spans="1:65" s="12" customFormat="1" ht="22.9" customHeight="1">
      <c r="B123" s="148"/>
      <c r="D123" s="149" t="s">
        <v>77</v>
      </c>
      <c r="E123" s="159" t="s">
        <v>86</v>
      </c>
      <c r="F123" s="159" t="s">
        <v>143</v>
      </c>
      <c r="I123" s="151"/>
      <c r="J123" s="160">
        <f>BK123</f>
        <v>0</v>
      </c>
      <c r="L123" s="148"/>
      <c r="M123" s="153"/>
      <c r="N123" s="154"/>
      <c r="O123" s="154"/>
      <c r="P123" s="155">
        <f>SUM(P124:P179)</f>
        <v>0</v>
      </c>
      <c r="Q123" s="154"/>
      <c r="R123" s="155">
        <f>SUM(R124:R179)</f>
        <v>668.16238399999997</v>
      </c>
      <c r="S123" s="154"/>
      <c r="T123" s="156">
        <f>SUM(T124:T179)</f>
        <v>0</v>
      </c>
      <c r="AR123" s="149" t="s">
        <v>86</v>
      </c>
      <c r="AT123" s="157" t="s">
        <v>77</v>
      </c>
      <c r="AU123" s="157" t="s">
        <v>86</v>
      </c>
      <c r="AY123" s="149" t="s">
        <v>142</v>
      </c>
      <c r="BK123" s="158">
        <f>SUM(BK124:BK179)</f>
        <v>0</v>
      </c>
    </row>
    <row r="124" spans="1:65" s="2" customFormat="1" ht="21.75" customHeight="1">
      <c r="A124" s="33"/>
      <c r="B124" s="161"/>
      <c r="C124" s="162" t="s">
        <v>86</v>
      </c>
      <c r="D124" s="162" t="s">
        <v>144</v>
      </c>
      <c r="E124" s="163" t="s">
        <v>145</v>
      </c>
      <c r="F124" s="164" t="s">
        <v>146</v>
      </c>
      <c r="G124" s="165" t="s">
        <v>147</v>
      </c>
      <c r="H124" s="166">
        <v>3479.4679999999998</v>
      </c>
      <c r="I124" s="167"/>
      <c r="J124" s="168">
        <f>ROUND(I124*H124,2)</f>
        <v>0</v>
      </c>
      <c r="K124" s="164" t="s">
        <v>1046</v>
      </c>
      <c r="L124" s="34"/>
      <c r="M124" s="169" t="s">
        <v>1</v>
      </c>
      <c r="N124" s="170" t="s">
        <v>43</v>
      </c>
      <c r="O124" s="59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73" t="s">
        <v>148</v>
      </c>
      <c r="AT124" s="173" t="s">
        <v>144</v>
      </c>
      <c r="AU124" s="173" t="s">
        <v>88</v>
      </c>
      <c r="AY124" s="18" t="s">
        <v>142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8" t="s">
        <v>86</v>
      </c>
      <c r="BK124" s="174">
        <f>ROUND(I124*H124,2)</f>
        <v>0</v>
      </c>
      <c r="BL124" s="18" t="s">
        <v>148</v>
      </c>
      <c r="BM124" s="173" t="s">
        <v>690</v>
      </c>
    </row>
    <row r="125" spans="1:65" s="13" customFormat="1" ht="11.25">
      <c r="B125" s="175"/>
      <c r="D125" s="176" t="s">
        <v>150</v>
      </c>
      <c r="E125" s="177" t="s">
        <v>1</v>
      </c>
      <c r="F125" s="178" t="s">
        <v>151</v>
      </c>
      <c r="H125" s="177" t="s">
        <v>1</v>
      </c>
      <c r="I125" s="179"/>
      <c r="L125" s="175"/>
      <c r="M125" s="180"/>
      <c r="N125" s="181"/>
      <c r="O125" s="181"/>
      <c r="P125" s="181"/>
      <c r="Q125" s="181"/>
      <c r="R125" s="181"/>
      <c r="S125" s="181"/>
      <c r="T125" s="182"/>
      <c r="AT125" s="177" t="s">
        <v>150</v>
      </c>
      <c r="AU125" s="177" t="s">
        <v>88</v>
      </c>
      <c r="AV125" s="13" t="s">
        <v>86</v>
      </c>
      <c r="AW125" s="13" t="s">
        <v>34</v>
      </c>
      <c r="AX125" s="13" t="s">
        <v>78</v>
      </c>
      <c r="AY125" s="177" t="s">
        <v>142</v>
      </c>
    </row>
    <row r="126" spans="1:65" s="13" customFormat="1" ht="11.25">
      <c r="B126" s="175"/>
      <c r="D126" s="176" t="s">
        <v>150</v>
      </c>
      <c r="E126" s="177" t="s">
        <v>1</v>
      </c>
      <c r="F126" s="178" t="s">
        <v>691</v>
      </c>
      <c r="H126" s="177" t="s">
        <v>1</v>
      </c>
      <c r="I126" s="179"/>
      <c r="L126" s="175"/>
      <c r="M126" s="180"/>
      <c r="N126" s="181"/>
      <c r="O126" s="181"/>
      <c r="P126" s="181"/>
      <c r="Q126" s="181"/>
      <c r="R126" s="181"/>
      <c r="S126" s="181"/>
      <c r="T126" s="182"/>
      <c r="AT126" s="177" t="s">
        <v>150</v>
      </c>
      <c r="AU126" s="177" t="s">
        <v>88</v>
      </c>
      <c r="AV126" s="13" t="s">
        <v>86</v>
      </c>
      <c r="AW126" s="13" t="s">
        <v>34</v>
      </c>
      <c r="AX126" s="13" t="s">
        <v>78</v>
      </c>
      <c r="AY126" s="177" t="s">
        <v>142</v>
      </c>
    </row>
    <row r="127" spans="1:65" s="14" customFormat="1" ht="11.25">
      <c r="B127" s="183"/>
      <c r="D127" s="176" t="s">
        <v>150</v>
      </c>
      <c r="E127" s="184" t="s">
        <v>1</v>
      </c>
      <c r="F127" s="185" t="s">
        <v>692</v>
      </c>
      <c r="H127" s="186">
        <v>1128.3330000000001</v>
      </c>
      <c r="I127" s="187"/>
      <c r="L127" s="183"/>
      <c r="M127" s="188"/>
      <c r="N127" s="189"/>
      <c r="O127" s="189"/>
      <c r="P127" s="189"/>
      <c r="Q127" s="189"/>
      <c r="R127" s="189"/>
      <c r="S127" s="189"/>
      <c r="T127" s="190"/>
      <c r="AT127" s="184" t="s">
        <v>150</v>
      </c>
      <c r="AU127" s="184" t="s">
        <v>88</v>
      </c>
      <c r="AV127" s="14" t="s">
        <v>88</v>
      </c>
      <c r="AW127" s="14" t="s">
        <v>34</v>
      </c>
      <c r="AX127" s="14" t="s">
        <v>78</v>
      </c>
      <c r="AY127" s="184" t="s">
        <v>142</v>
      </c>
    </row>
    <row r="128" spans="1:65" s="14" customFormat="1" ht="11.25">
      <c r="B128" s="183"/>
      <c r="D128" s="176" t="s">
        <v>150</v>
      </c>
      <c r="E128" s="184" t="s">
        <v>1</v>
      </c>
      <c r="F128" s="185" t="s">
        <v>693</v>
      </c>
      <c r="H128" s="186">
        <v>2351.1350000000002</v>
      </c>
      <c r="I128" s="187"/>
      <c r="L128" s="183"/>
      <c r="M128" s="188"/>
      <c r="N128" s="189"/>
      <c r="O128" s="189"/>
      <c r="P128" s="189"/>
      <c r="Q128" s="189"/>
      <c r="R128" s="189"/>
      <c r="S128" s="189"/>
      <c r="T128" s="190"/>
      <c r="AT128" s="184" t="s">
        <v>150</v>
      </c>
      <c r="AU128" s="184" t="s">
        <v>88</v>
      </c>
      <c r="AV128" s="14" t="s">
        <v>88</v>
      </c>
      <c r="AW128" s="14" t="s">
        <v>34</v>
      </c>
      <c r="AX128" s="14" t="s">
        <v>78</v>
      </c>
      <c r="AY128" s="184" t="s">
        <v>142</v>
      </c>
    </row>
    <row r="129" spans="1:65" s="15" customFormat="1" ht="11.25">
      <c r="B129" s="191"/>
      <c r="D129" s="176" t="s">
        <v>150</v>
      </c>
      <c r="E129" s="192" t="s">
        <v>1</v>
      </c>
      <c r="F129" s="193" t="s">
        <v>163</v>
      </c>
      <c r="H129" s="194">
        <v>3479.4680000000003</v>
      </c>
      <c r="I129" s="195"/>
      <c r="L129" s="191"/>
      <c r="M129" s="196"/>
      <c r="N129" s="197"/>
      <c r="O129" s="197"/>
      <c r="P129" s="197"/>
      <c r="Q129" s="197"/>
      <c r="R129" s="197"/>
      <c r="S129" s="197"/>
      <c r="T129" s="198"/>
      <c r="AT129" s="192" t="s">
        <v>150</v>
      </c>
      <c r="AU129" s="192" t="s">
        <v>88</v>
      </c>
      <c r="AV129" s="15" t="s">
        <v>148</v>
      </c>
      <c r="AW129" s="15" t="s">
        <v>34</v>
      </c>
      <c r="AX129" s="15" t="s">
        <v>86</v>
      </c>
      <c r="AY129" s="192" t="s">
        <v>142</v>
      </c>
    </row>
    <row r="130" spans="1:65" s="2" customFormat="1" ht="21.75" customHeight="1">
      <c r="A130" s="33"/>
      <c r="B130" s="161"/>
      <c r="C130" s="162" t="s">
        <v>88</v>
      </c>
      <c r="D130" s="162" t="s">
        <v>144</v>
      </c>
      <c r="E130" s="163" t="s">
        <v>694</v>
      </c>
      <c r="F130" s="164" t="s">
        <v>695</v>
      </c>
      <c r="G130" s="165" t="s">
        <v>147</v>
      </c>
      <c r="H130" s="166">
        <v>3479.4679999999998</v>
      </c>
      <c r="I130" s="167"/>
      <c r="J130" s="168">
        <f>ROUND(I130*H130,2)</f>
        <v>0</v>
      </c>
      <c r="K130" s="164" t="s">
        <v>1046</v>
      </c>
      <c r="L130" s="34"/>
      <c r="M130" s="169" t="s">
        <v>1</v>
      </c>
      <c r="N130" s="170" t="s">
        <v>43</v>
      </c>
      <c r="O130" s="59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3" t="s">
        <v>148</v>
      </c>
      <c r="AT130" s="173" t="s">
        <v>144</v>
      </c>
      <c r="AU130" s="173" t="s">
        <v>88</v>
      </c>
      <c r="AY130" s="18" t="s">
        <v>142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8" t="s">
        <v>86</v>
      </c>
      <c r="BK130" s="174">
        <f>ROUND(I130*H130,2)</f>
        <v>0</v>
      </c>
      <c r="BL130" s="18" t="s">
        <v>148</v>
      </c>
      <c r="BM130" s="173" t="s">
        <v>696</v>
      </c>
    </row>
    <row r="131" spans="1:65" s="14" customFormat="1" ht="11.25">
      <c r="B131" s="183"/>
      <c r="D131" s="176" t="s">
        <v>150</v>
      </c>
      <c r="E131" s="184" t="s">
        <v>1</v>
      </c>
      <c r="F131" s="185" t="s">
        <v>697</v>
      </c>
      <c r="H131" s="186">
        <v>3479.4679999999998</v>
      </c>
      <c r="I131" s="187"/>
      <c r="L131" s="183"/>
      <c r="M131" s="188"/>
      <c r="N131" s="189"/>
      <c r="O131" s="189"/>
      <c r="P131" s="189"/>
      <c r="Q131" s="189"/>
      <c r="R131" s="189"/>
      <c r="S131" s="189"/>
      <c r="T131" s="190"/>
      <c r="AT131" s="184" t="s">
        <v>150</v>
      </c>
      <c r="AU131" s="184" t="s">
        <v>88</v>
      </c>
      <c r="AV131" s="14" t="s">
        <v>88</v>
      </c>
      <c r="AW131" s="14" t="s">
        <v>34</v>
      </c>
      <c r="AX131" s="14" t="s">
        <v>86</v>
      </c>
      <c r="AY131" s="184" t="s">
        <v>142</v>
      </c>
    </row>
    <row r="132" spans="1:65" s="2" customFormat="1" ht="21.75" customHeight="1">
      <c r="A132" s="33"/>
      <c r="B132" s="161"/>
      <c r="C132" s="162" t="s">
        <v>167</v>
      </c>
      <c r="D132" s="162" t="s">
        <v>144</v>
      </c>
      <c r="E132" s="163" t="s">
        <v>197</v>
      </c>
      <c r="F132" s="164" t="s">
        <v>198</v>
      </c>
      <c r="G132" s="165" t="s">
        <v>185</v>
      </c>
      <c r="H132" s="166">
        <v>0.95</v>
      </c>
      <c r="I132" s="167"/>
      <c r="J132" s="168">
        <f>ROUND(I132*H132,2)</f>
        <v>0</v>
      </c>
      <c r="K132" s="164" t="s">
        <v>1046</v>
      </c>
      <c r="L132" s="34"/>
      <c r="M132" s="169" t="s">
        <v>1</v>
      </c>
      <c r="N132" s="170" t="s">
        <v>43</v>
      </c>
      <c r="O132" s="59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3" t="s">
        <v>148</v>
      </c>
      <c r="AT132" s="173" t="s">
        <v>144</v>
      </c>
      <c r="AU132" s="173" t="s">
        <v>88</v>
      </c>
      <c r="AY132" s="18" t="s">
        <v>142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8" t="s">
        <v>86</v>
      </c>
      <c r="BK132" s="174">
        <f>ROUND(I132*H132,2)</f>
        <v>0</v>
      </c>
      <c r="BL132" s="18" t="s">
        <v>148</v>
      </c>
      <c r="BM132" s="173" t="s">
        <v>698</v>
      </c>
    </row>
    <row r="133" spans="1:65" s="13" customFormat="1" ht="11.25">
      <c r="B133" s="175"/>
      <c r="D133" s="176" t="s">
        <v>150</v>
      </c>
      <c r="E133" s="177" t="s">
        <v>1</v>
      </c>
      <c r="F133" s="178" t="s">
        <v>699</v>
      </c>
      <c r="H133" s="177" t="s">
        <v>1</v>
      </c>
      <c r="I133" s="179"/>
      <c r="L133" s="175"/>
      <c r="M133" s="180"/>
      <c r="N133" s="181"/>
      <c r="O133" s="181"/>
      <c r="P133" s="181"/>
      <c r="Q133" s="181"/>
      <c r="R133" s="181"/>
      <c r="S133" s="181"/>
      <c r="T133" s="182"/>
      <c r="AT133" s="177" t="s">
        <v>150</v>
      </c>
      <c r="AU133" s="177" t="s">
        <v>88</v>
      </c>
      <c r="AV133" s="13" t="s">
        <v>86</v>
      </c>
      <c r="AW133" s="13" t="s">
        <v>34</v>
      </c>
      <c r="AX133" s="13" t="s">
        <v>78</v>
      </c>
      <c r="AY133" s="177" t="s">
        <v>142</v>
      </c>
    </row>
    <row r="134" spans="1:65" s="14" customFormat="1" ht="11.25">
      <c r="B134" s="183"/>
      <c r="D134" s="176" t="s">
        <v>150</v>
      </c>
      <c r="E134" s="184" t="s">
        <v>1</v>
      </c>
      <c r="F134" s="185" t="s">
        <v>700</v>
      </c>
      <c r="H134" s="186">
        <v>0.95</v>
      </c>
      <c r="I134" s="187"/>
      <c r="L134" s="183"/>
      <c r="M134" s="188"/>
      <c r="N134" s="189"/>
      <c r="O134" s="189"/>
      <c r="P134" s="189"/>
      <c r="Q134" s="189"/>
      <c r="R134" s="189"/>
      <c r="S134" s="189"/>
      <c r="T134" s="190"/>
      <c r="AT134" s="184" t="s">
        <v>150</v>
      </c>
      <c r="AU134" s="184" t="s">
        <v>88</v>
      </c>
      <c r="AV134" s="14" t="s">
        <v>88</v>
      </c>
      <c r="AW134" s="14" t="s">
        <v>34</v>
      </c>
      <c r="AX134" s="14" t="s">
        <v>86</v>
      </c>
      <c r="AY134" s="184" t="s">
        <v>142</v>
      </c>
    </row>
    <row r="135" spans="1:65" s="2" customFormat="1" ht="21.75" customHeight="1">
      <c r="A135" s="33"/>
      <c r="B135" s="161"/>
      <c r="C135" s="162" t="s">
        <v>148</v>
      </c>
      <c r="D135" s="162" t="s">
        <v>144</v>
      </c>
      <c r="E135" s="163" t="s">
        <v>216</v>
      </c>
      <c r="F135" s="164" t="s">
        <v>217</v>
      </c>
      <c r="G135" s="165" t="s">
        <v>185</v>
      </c>
      <c r="H135" s="166">
        <v>292.27499999999998</v>
      </c>
      <c r="I135" s="167"/>
      <c r="J135" s="168">
        <f>ROUND(I135*H135,2)</f>
        <v>0</v>
      </c>
      <c r="K135" s="164" t="s">
        <v>1046</v>
      </c>
      <c r="L135" s="34"/>
      <c r="M135" s="169" t="s">
        <v>1</v>
      </c>
      <c r="N135" s="170" t="s">
        <v>43</v>
      </c>
      <c r="O135" s="59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3" t="s">
        <v>148</v>
      </c>
      <c r="AT135" s="173" t="s">
        <v>144</v>
      </c>
      <c r="AU135" s="173" t="s">
        <v>88</v>
      </c>
      <c r="AY135" s="18" t="s">
        <v>142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8" t="s">
        <v>86</v>
      </c>
      <c r="BK135" s="174">
        <f>ROUND(I135*H135,2)</f>
        <v>0</v>
      </c>
      <c r="BL135" s="18" t="s">
        <v>148</v>
      </c>
      <c r="BM135" s="173" t="s">
        <v>701</v>
      </c>
    </row>
    <row r="136" spans="1:65" s="13" customFormat="1" ht="11.25">
      <c r="B136" s="175"/>
      <c r="D136" s="176" t="s">
        <v>150</v>
      </c>
      <c r="E136" s="177" t="s">
        <v>1</v>
      </c>
      <c r="F136" s="178" t="s">
        <v>702</v>
      </c>
      <c r="H136" s="177" t="s">
        <v>1</v>
      </c>
      <c r="I136" s="179"/>
      <c r="L136" s="175"/>
      <c r="M136" s="180"/>
      <c r="N136" s="181"/>
      <c r="O136" s="181"/>
      <c r="P136" s="181"/>
      <c r="Q136" s="181"/>
      <c r="R136" s="181"/>
      <c r="S136" s="181"/>
      <c r="T136" s="182"/>
      <c r="AT136" s="177" t="s">
        <v>150</v>
      </c>
      <c r="AU136" s="177" t="s">
        <v>88</v>
      </c>
      <c r="AV136" s="13" t="s">
        <v>86</v>
      </c>
      <c r="AW136" s="13" t="s">
        <v>34</v>
      </c>
      <c r="AX136" s="13" t="s">
        <v>78</v>
      </c>
      <c r="AY136" s="177" t="s">
        <v>142</v>
      </c>
    </row>
    <row r="137" spans="1:65" s="14" customFormat="1" ht="11.25">
      <c r="B137" s="183"/>
      <c r="D137" s="176" t="s">
        <v>150</v>
      </c>
      <c r="E137" s="184" t="s">
        <v>1</v>
      </c>
      <c r="F137" s="185" t="s">
        <v>703</v>
      </c>
      <c r="H137" s="186">
        <v>292.27499999999998</v>
      </c>
      <c r="I137" s="187"/>
      <c r="L137" s="183"/>
      <c r="M137" s="188"/>
      <c r="N137" s="189"/>
      <c r="O137" s="189"/>
      <c r="P137" s="189"/>
      <c r="Q137" s="189"/>
      <c r="R137" s="189"/>
      <c r="S137" s="189"/>
      <c r="T137" s="190"/>
      <c r="AT137" s="184" t="s">
        <v>150</v>
      </c>
      <c r="AU137" s="184" t="s">
        <v>88</v>
      </c>
      <c r="AV137" s="14" t="s">
        <v>88</v>
      </c>
      <c r="AW137" s="14" t="s">
        <v>34</v>
      </c>
      <c r="AX137" s="14" t="s">
        <v>78</v>
      </c>
      <c r="AY137" s="184" t="s">
        <v>142</v>
      </c>
    </row>
    <row r="138" spans="1:65" s="15" customFormat="1" ht="11.25">
      <c r="B138" s="191"/>
      <c r="D138" s="176" t="s">
        <v>150</v>
      </c>
      <c r="E138" s="192" t="s">
        <v>1</v>
      </c>
      <c r="F138" s="193" t="s">
        <v>163</v>
      </c>
      <c r="H138" s="194">
        <v>292.27499999999998</v>
      </c>
      <c r="I138" s="195"/>
      <c r="L138" s="191"/>
      <c r="M138" s="196"/>
      <c r="N138" s="197"/>
      <c r="O138" s="197"/>
      <c r="P138" s="197"/>
      <c r="Q138" s="197"/>
      <c r="R138" s="197"/>
      <c r="S138" s="197"/>
      <c r="T138" s="198"/>
      <c r="AT138" s="192" t="s">
        <v>150</v>
      </c>
      <c r="AU138" s="192" t="s">
        <v>88</v>
      </c>
      <c r="AV138" s="15" t="s">
        <v>148</v>
      </c>
      <c r="AW138" s="15" t="s">
        <v>34</v>
      </c>
      <c r="AX138" s="15" t="s">
        <v>86</v>
      </c>
      <c r="AY138" s="192" t="s">
        <v>142</v>
      </c>
    </row>
    <row r="139" spans="1:65" s="2" customFormat="1" ht="21.75" customHeight="1">
      <c r="A139" s="33"/>
      <c r="B139" s="161"/>
      <c r="C139" s="162" t="s">
        <v>182</v>
      </c>
      <c r="D139" s="162" t="s">
        <v>144</v>
      </c>
      <c r="E139" s="163" t="s">
        <v>221</v>
      </c>
      <c r="F139" s="164" t="s">
        <v>222</v>
      </c>
      <c r="G139" s="165" t="s">
        <v>185</v>
      </c>
      <c r="H139" s="166">
        <v>0.95</v>
      </c>
      <c r="I139" s="167"/>
      <c r="J139" s="168">
        <f>ROUND(I139*H139,2)</f>
        <v>0</v>
      </c>
      <c r="K139" s="164" t="s">
        <v>1046</v>
      </c>
      <c r="L139" s="34"/>
      <c r="M139" s="169" t="s">
        <v>1</v>
      </c>
      <c r="N139" s="170" t="s">
        <v>43</v>
      </c>
      <c r="O139" s="59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3" t="s">
        <v>148</v>
      </c>
      <c r="AT139" s="173" t="s">
        <v>144</v>
      </c>
      <c r="AU139" s="173" t="s">
        <v>88</v>
      </c>
      <c r="AY139" s="18" t="s">
        <v>142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8" t="s">
        <v>86</v>
      </c>
      <c r="BK139" s="174">
        <f>ROUND(I139*H139,2)</f>
        <v>0</v>
      </c>
      <c r="BL139" s="18" t="s">
        <v>148</v>
      </c>
      <c r="BM139" s="173" t="s">
        <v>704</v>
      </c>
    </row>
    <row r="140" spans="1:65" s="13" customFormat="1" ht="11.25">
      <c r="B140" s="175"/>
      <c r="D140" s="176" t="s">
        <v>150</v>
      </c>
      <c r="E140" s="177" t="s">
        <v>1</v>
      </c>
      <c r="F140" s="178" t="s">
        <v>705</v>
      </c>
      <c r="H140" s="177" t="s">
        <v>1</v>
      </c>
      <c r="I140" s="179"/>
      <c r="L140" s="175"/>
      <c r="M140" s="180"/>
      <c r="N140" s="181"/>
      <c r="O140" s="181"/>
      <c r="P140" s="181"/>
      <c r="Q140" s="181"/>
      <c r="R140" s="181"/>
      <c r="S140" s="181"/>
      <c r="T140" s="182"/>
      <c r="AT140" s="177" t="s">
        <v>150</v>
      </c>
      <c r="AU140" s="177" t="s">
        <v>88</v>
      </c>
      <c r="AV140" s="13" t="s">
        <v>86</v>
      </c>
      <c r="AW140" s="13" t="s">
        <v>34</v>
      </c>
      <c r="AX140" s="13" t="s">
        <v>78</v>
      </c>
      <c r="AY140" s="177" t="s">
        <v>142</v>
      </c>
    </row>
    <row r="141" spans="1:65" s="14" customFormat="1" ht="11.25">
      <c r="B141" s="183"/>
      <c r="D141" s="176" t="s">
        <v>150</v>
      </c>
      <c r="E141" s="184" t="s">
        <v>1</v>
      </c>
      <c r="F141" s="185" t="s">
        <v>700</v>
      </c>
      <c r="H141" s="186">
        <v>0.95</v>
      </c>
      <c r="I141" s="187"/>
      <c r="L141" s="183"/>
      <c r="M141" s="188"/>
      <c r="N141" s="189"/>
      <c r="O141" s="189"/>
      <c r="P141" s="189"/>
      <c r="Q141" s="189"/>
      <c r="R141" s="189"/>
      <c r="S141" s="189"/>
      <c r="T141" s="190"/>
      <c r="AT141" s="184" t="s">
        <v>150</v>
      </c>
      <c r="AU141" s="184" t="s">
        <v>88</v>
      </c>
      <c r="AV141" s="14" t="s">
        <v>88</v>
      </c>
      <c r="AW141" s="14" t="s">
        <v>34</v>
      </c>
      <c r="AX141" s="14" t="s">
        <v>86</v>
      </c>
      <c r="AY141" s="184" t="s">
        <v>142</v>
      </c>
    </row>
    <row r="142" spans="1:65" s="2" customFormat="1" ht="21.75" customHeight="1">
      <c r="A142" s="33"/>
      <c r="B142" s="161"/>
      <c r="C142" s="162" t="s">
        <v>196</v>
      </c>
      <c r="D142" s="162" t="s">
        <v>144</v>
      </c>
      <c r="E142" s="163" t="s">
        <v>226</v>
      </c>
      <c r="F142" s="164" t="s">
        <v>227</v>
      </c>
      <c r="G142" s="165" t="s">
        <v>185</v>
      </c>
      <c r="H142" s="166">
        <v>641.17200000000003</v>
      </c>
      <c r="I142" s="167"/>
      <c r="J142" s="168">
        <f>ROUND(I142*H142,2)</f>
        <v>0</v>
      </c>
      <c r="K142" s="164" t="s">
        <v>1046</v>
      </c>
      <c r="L142" s="34"/>
      <c r="M142" s="169" t="s">
        <v>1</v>
      </c>
      <c r="N142" s="170" t="s">
        <v>43</v>
      </c>
      <c r="O142" s="59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3" t="s">
        <v>148</v>
      </c>
      <c r="AT142" s="173" t="s">
        <v>144</v>
      </c>
      <c r="AU142" s="173" t="s">
        <v>88</v>
      </c>
      <c r="AY142" s="18" t="s">
        <v>142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8" t="s">
        <v>86</v>
      </c>
      <c r="BK142" s="174">
        <f>ROUND(I142*H142,2)</f>
        <v>0</v>
      </c>
      <c r="BL142" s="18" t="s">
        <v>148</v>
      </c>
      <c r="BM142" s="173" t="s">
        <v>706</v>
      </c>
    </row>
    <row r="143" spans="1:65" s="14" customFormat="1" ht="11.25">
      <c r="B143" s="183"/>
      <c r="D143" s="176" t="s">
        <v>150</v>
      </c>
      <c r="E143" s="184" t="s">
        <v>1</v>
      </c>
      <c r="F143" s="185" t="s">
        <v>707</v>
      </c>
      <c r="H143" s="186">
        <v>0.95</v>
      </c>
      <c r="I143" s="187"/>
      <c r="L143" s="183"/>
      <c r="M143" s="188"/>
      <c r="N143" s="189"/>
      <c r="O143" s="189"/>
      <c r="P143" s="189"/>
      <c r="Q143" s="189"/>
      <c r="R143" s="189"/>
      <c r="S143" s="189"/>
      <c r="T143" s="190"/>
      <c r="AT143" s="184" t="s">
        <v>150</v>
      </c>
      <c r="AU143" s="184" t="s">
        <v>88</v>
      </c>
      <c r="AV143" s="14" t="s">
        <v>88</v>
      </c>
      <c r="AW143" s="14" t="s">
        <v>34</v>
      </c>
      <c r="AX143" s="14" t="s">
        <v>78</v>
      </c>
      <c r="AY143" s="184" t="s">
        <v>142</v>
      </c>
    </row>
    <row r="144" spans="1:65" s="13" customFormat="1" ht="11.25">
      <c r="B144" s="175"/>
      <c r="D144" s="176" t="s">
        <v>150</v>
      </c>
      <c r="E144" s="177" t="s">
        <v>1</v>
      </c>
      <c r="F144" s="178" t="s">
        <v>708</v>
      </c>
      <c r="H144" s="177" t="s">
        <v>1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7" t="s">
        <v>150</v>
      </c>
      <c r="AU144" s="177" t="s">
        <v>88</v>
      </c>
      <c r="AV144" s="13" t="s">
        <v>86</v>
      </c>
      <c r="AW144" s="13" t="s">
        <v>34</v>
      </c>
      <c r="AX144" s="13" t="s">
        <v>78</v>
      </c>
      <c r="AY144" s="177" t="s">
        <v>142</v>
      </c>
    </row>
    <row r="145" spans="1:65" s="14" customFormat="1" ht="11.25">
      <c r="B145" s="183"/>
      <c r="D145" s="176" t="s">
        <v>150</v>
      </c>
      <c r="E145" s="184" t="s">
        <v>1</v>
      </c>
      <c r="F145" s="185" t="s">
        <v>709</v>
      </c>
      <c r="H145" s="186">
        <v>347.947</v>
      </c>
      <c r="I145" s="187"/>
      <c r="L145" s="183"/>
      <c r="M145" s="188"/>
      <c r="N145" s="189"/>
      <c r="O145" s="189"/>
      <c r="P145" s="189"/>
      <c r="Q145" s="189"/>
      <c r="R145" s="189"/>
      <c r="S145" s="189"/>
      <c r="T145" s="190"/>
      <c r="AT145" s="184" t="s">
        <v>150</v>
      </c>
      <c r="AU145" s="184" t="s">
        <v>88</v>
      </c>
      <c r="AV145" s="14" t="s">
        <v>88</v>
      </c>
      <c r="AW145" s="14" t="s">
        <v>34</v>
      </c>
      <c r="AX145" s="14" t="s">
        <v>78</v>
      </c>
      <c r="AY145" s="184" t="s">
        <v>142</v>
      </c>
    </row>
    <row r="146" spans="1:65" s="13" customFormat="1" ht="11.25">
      <c r="B146" s="175"/>
      <c r="D146" s="176" t="s">
        <v>150</v>
      </c>
      <c r="E146" s="177" t="s">
        <v>1</v>
      </c>
      <c r="F146" s="178" t="s">
        <v>702</v>
      </c>
      <c r="H146" s="177" t="s">
        <v>1</v>
      </c>
      <c r="I146" s="179"/>
      <c r="L146" s="175"/>
      <c r="M146" s="180"/>
      <c r="N146" s="181"/>
      <c r="O146" s="181"/>
      <c r="P146" s="181"/>
      <c r="Q146" s="181"/>
      <c r="R146" s="181"/>
      <c r="S146" s="181"/>
      <c r="T146" s="182"/>
      <c r="AT146" s="177" t="s">
        <v>150</v>
      </c>
      <c r="AU146" s="177" t="s">
        <v>88</v>
      </c>
      <c r="AV146" s="13" t="s">
        <v>86</v>
      </c>
      <c r="AW146" s="13" t="s">
        <v>34</v>
      </c>
      <c r="AX146" s="13" t="s">
        <v>78</v>
      </c>
      <c r="AY146" s="177" t="s">
        <v>142</v>
      </c>
    </row>
    <row r="147" spans="1:65" s="14" customFormat="1" ht="11.25">
      <c r="B147" s="183"/>
      <c r="D147" s="176" t="s">
        <v>150</v>
      </c>
      <c r="E147" s="184" t="s">
        <v>1</v>
      </c>
      <c r="F147" s="185" t="s">
        <v>703</v>
      </c>
      <c r="H147" s="186">
        <v>292.27499999999998</v>
      </c>
      <c r="I147" s="187"/>
      <c r="L147" s="183"/>
      <c r="M147" s="188"/>
      <c r="N147" s="189"/>
      <c r="O147" s="189"/>
      <c r="P147" s="189"/>
      <c r="Q147" s="189"/>
      <c r="R147" s="189"/>
      <c r="S147" s="189"/>
      <c r="T147" s="190"/>
      <c r="AT147" s="184" t="s">
        <v>150</v>
      </c>
      <c r="AU147" s="184" t="s">
        <v>88</v>
      </c>
      <c r="AV147" s="14" t="s">
        <v>88</v>
      </c>
      <c r="AW147" s="14" t="s">
        <v>34</v>
      </c>
      <c r="AX147" s="14" t="s">
        <v>78</v>
      </c>
      <c r="AY147" s="184" t="s">
        <v>142</v>
      </c>
    </row>
    <row r="148" spans="1:65" s="15" customFormat="1" ht="11.25">
      <c r="B148" s="191"/>
      <c r="D148" s="176" t="s">
        <v>150</v>
      </c>
      <c r="E148" s="192" t="s">
        <v>1</v>
      </c>
      <c r="F148" s="193" t="s">
        <v>163</v>
      </c>
      <c r="H148" s="194">
        <v>641.17200000000003</v>
      </c>
      <c r="I148" s="195"/>
      <c r="L148" s="191"/>
      <c r="M148" s="196"/>
      <c r="N148" s="197"/>
      <c r="O148" s="197"/>
      <c r="P148" s="197"/>
      <c r="Q148" s="197"/>
      <c r="R148" s="197"/>
      <c r="S148" s="197"/>
      <c r="T148" s="198"/>
      <c r="AT148" s="192" t="s">
        <v>150</v>
      </c>
      <c r="AU148" s="192" t="s">
        <v>88</v>
      </c>
      <c r="AV148" s="15" t="s">
        <v>148</v>
      </c>
      <c r="AW148" s="15" t="s">
        <v>34</v>
      </c>
      <c r="AX148" s="15" t="s">
        <v>86</v>
      </c>
      <c r="AY148" s="192" t="s">
        <v>142</v>
      </c>
    </row>
    <row r="149" spans="1:65" s="2" customFormat="1" ht="21.75" customHeight="1">
      <c r="A149" s="33"/>
      <c r="B149" s="161"/>
      <c r="C149" s="162" t="s">
        <v>202</v>
      </c>
      <c r="D149" s="162" t="s">
        <v>144</v>
      </c>
      <c r="E149" s="163" t="s">
        <v>231</v>
      </c>
      <c r="F149" s="164" t="s">
        <v>232</v>
      </c>
      <c r="G149" s="165" t="s">
        <v>147</v>
      </c>
      <c r="H149" s="166">
        <v>3479.4679999999998</v>
      </c>
      <c r="I149" s="167"/>
      <c r="J149" s="168">
        <f>ROUND(I149*H149,2)</f>
        <v>0</v>
      </c>
      <c r="K149" s="164" t="s">
        <v>1046</v>
      </c>
      <c r="L149" s="34"/>
      <c r="M149" s="169" t="s">
        <v>1</v>
      </c>
      <c r="N149" s="170" t="s">
        <v>43</v>
      </c>
      <c r="O149" s="59"/>
      <c r="P149" s="171">
        <f>O149*H149</f>
        <v>0</v>
      </c>
      <c r="Q149" s="171">
        <v>0</v>
      </c>
      <c r="R149" s="171">
        <f>Q149*H149</f>
        <v>0</v>
      </c>
      <c r="S149" s="171">
        <v>0</v>
      </c>
      <c r="T149" s="17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3" t="s">
        <v>148</v>
      </c>
      <c r="AT149" s="173" t="s">
        <v>144</v>
      </c>
      <c r="AU149" s="173" t="s">
        <v>88</v>
      </c>
      <c r="AY149" s="18" t="s">
        <v>142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8" t="s">
        <v>86</v>
      </c>
      <c r="BK149" s="174">
        <f>ROUND(I149*H149,2)</f>
        <v>0</v>
      </c>
      <c r="BL149" s="18" t="s">
        <v>148</v>
      </c>
      <c r="BM149" s="173" t="s">
        <v>710</v>
      </c>
    </row>
    <row r="150" spans="1:65" s="13" customFormat="1" ht="11.25">
      <c r="B150" s="175"/>
      <c r="D150" s="176" t="s">
        <v>150</v>
      </c>
      <c r="E150" s="177" t="s">
        <v>1</v>
      </c>
      <c r="F150" s="178" t="s">
        <v>151</v>
      </c>
      <c r="H150" s="177" t="s">
        <v>1</v>
      </c>
      <c r="I150" s="179"/>
      <c r="L150" s="175"/>
      <c r="M150" s="180"/>
      <c r="N150" s="181"/>
      <c r="O150" s="181"/>
      <c r="P150" s="181"/>
      <c r="Q150" s="181"/>
      <c r="R150" s="181"/>
      <c r="S150" s="181"/>
      <c r="T150" s="182"/>
      <c r="AT150" s="177" t="s">
        <v>150</v>
      </c>
      <c r="AU150" s="177" t="s">
        <v>88</v>
      </c>
      <c r="AV150" s="13" t="s">
        <v>86</v>
      </c>
      <c r="AW150" s="13" t="s">
        <v>34</v>
      </c>
      <c r="AX150" s="13" t="s">
        <v>78</v>
      </c>
      <c r="AY150" s="177" t="s">
        <v>142</v>
      </c>
    </row>
    <row r="151" spans="1:65" s="13" customFormat="1" ht="11.25">
      <c r="B151" s="175"/>
      <c r="D151" s="176" t="s">
        <v>150</v>
      </c>
      <c r="E151" s="177" t="s">
        <v>1</v>
      </c>
      <c r="F151" s="178" t="s">
        <v>691</v>
      </c>
      <c r="H151" s="177" t="s">
        <v>1</v>
      </c>
      <c r="I151" s="179"/>
      <c r="L151" s="175"/>
      <c r="M151" s="180"/>
      <c r="N151" s="181"/>
      <c r="O151" s="181"/>
      <c r="P151" s="181"/>
      <c r="Q151" s="181"/>
      <c r="R151" s="181"/>
      <c r="S151" s="181"/>
      <c r="T151" s="182"/>
      <c r="AT151" s="177" t="s">
        <v>150</v>
      </c>
      <c r="AU151" s="177" t="s">
        <v>88</v>
      </c>
      <c r="AV151" s="13" t="s">
        <v>86</v>
      </c>
      <c r="AW151" s="13" t="s">
        <v>34</v>
      </c>
      <c r="AX151" s="13" t="s">
        <v>78</v>
      </c>
      <c r="AY151" s="177" t="s">
        <v>142</v>
      </c>
    </row>
    <row r="152" spans="1:65" s="14" customFormat="1" ht="11.25">
      <c r="B152" s="183"/>
      <c r="D152" s="176" t="s">
        <v>150</v>
      </c>
      <c r="E152" s="184" t="s">
        <v>1</v>
      </c>
      <c r="F152" s="185" t="s">
        <v>692</v>
      </c>
      <c r="H152" s="186">
        <v>1128.3330000000001</v>
      </c>
      <c r="I152" s="187"/>
      <c r="L152" s="183"/>
      <c r="M152" s="188"/>
      <c r="N152" s="189"/>
      <c r="O152" s="189"/>
      <c r="P152" s="189"/>
      <c r="Q152" s="189"/>
      <c r="R152" s="189"/>
      <c r="S152" s="189"/>
      <c r="T152" s="190"/>
      <c r="AT152" s="184" t="s">
        <v>150</v>
      </c>
      <c r="AU152" s="184" t="s">
        <v>88</v>
      </c>
      <c r="AV152" s="14" t="s">
        <v>88</v>
      </c>
      <c r="AW152" s="14" t="s">
        <v>34</v>
      </c>
      <c r="AX152" s="14" t="s">
        <v>78</v>
      </c>
      <c r="AY152" s="184" t="s">
        <v>142</v>
      </c>
    </row>
    <row r="153" spans="1:65" s="14" customFormat="1" ht="11.25">
      <c r="B153" s="183"/>
      <c r="D153" s="176" t="s">
        <v>150</v>
      </c>
      <c r="E153" s="184" t="s">
        <v>1</v>
      </c>
      <c r="F153" s="185" t="s">
        <v>693</v>
      </c>
      <c r="H153" s="186">
        <v>2351.1350000000002</v>
      </c>
      <c r="I153" s="187"/>
      <c r="L153" s="183"/>
      <c r="M153" s="188"/>
      <c r="N153" s="189"/>
      <c r="O153" s="189"/>
      <c r="P153" s="189"/>
      <c r="Q153" s="189"/>
      <c r="R153" s="189"/>
      <c r="S153" s="189"/>
      <c r="T153" s="190"/>
      <c r="AT153" s="184" t="s">
        <v>150</v>
      </c>
      <c r="AU153" s="184" t="s">
        <v>88</v>
      </c>
      <c r="AV153" s="14" t="s">
        <v>88</v>
      </c>
      <c r="AW153" s="14" t="s">
        <v>34</v>
      </c>
      <c r="AX153" s="14" t="s">
        <v>78</v>
      </c>
      <c r="AY153" s="184" t="s">
        <v>142</v>
      </c>
    </row>
    <row r="154" spans="1:65" s="15" customFormat="1" ht="11.25">
      <c r="B154" s="191"/>
      <c r="D154" s="176" t="s">
        <v>150</v>
      </c>
      <c r="E154" s="192" t="s">
        <v>1</v>
      </c>
      <c r="F154" s="193" t="s">
        <v>163</v>
      </c>
      <c r="H154" s="194">
        <v>3479.4680000000003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150</v>
      </c>
      <c r="AU154" s="192" t="s">
        <v>88</v>
      </c>
      <c r="AV154" s="15" t="s">
        <v>148</v>
      </c>
      <c r="AW154" s="15" t="s">
        <v>34</v>
      </c>
      <c r="AX154" s="15" t="s">
        <v>86</v>
      </c>
      <c r="AY154" s="192" t="s">
        <v>142</v>
      </c>
    </row>
    <row r="155" spans="1:65" s="2" customFormat="1" ht="21.75" customHeight="1">
      <c r="A155" s="33"/>
      <c r="B155" s="161"/>
      <c r="C155" s="162" t="s">
        <v>215</v>
      </c>
      <c r="D155" s="162" t="s">
        <v>144</v>
      </c>
      <c r="E155" s="163" t="s">
        <v>244</v>
      </c>
      <c r="F155" s="164" t="s">
        <v>245</v>
      </c>
      <c r="G155" s="165" t="s">
        <v>246</v>
      </c>
      <c r="H155" s="166">
        <v>1.52</v>
      </c>
      <c r="I155" s="167"/>
      <c r="J155" s="168">
        <f>ROUND(I155*H155,2)</f>
        <v>0</v>
      </c>
      <c r="K155" s="164" t="s">
        <v>1046</v>
      </c>
      <c r="L155" s="34"/>
      <c r="M155" s="169" t="s">
        <v>1</v>
      </c>
      <c r="N155" s="170" t="s">
        <v>43</v>
      </c>
      <c r="O155" s="59"/>
      <c r="P155" s="171">
        <f>O155*H155</f>
        <v>0</v>
      </c>
      <c r="Q155" s="171">
        <v>0</v>
      </c>
      <c r="R155" s="171">
        <f>Q155*H155</f>
        <v>0</v>
      </c>
      <c r="S155" s="171">
        <v>0</v>
      </c>
      <c r="T155" s="17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3" t="s">
        <v>148</v>
      </c>
      <c r="AT155" s="173" t="s">
        <v>144</v>
      </c>
      <c r="AU155" s="173" t="s">
        <v>88</v>
      </c>
      <c r="AY155" s="18" t="s">
        <v>142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8" t="s">
        <v>86</v>
      </c>
      <c r="BK155" s="174">
        <f>ROUND(I155*H155,2)</f>
        <v>0</v>
      </c>
      <c r="BL155" s="18" t="s">
        <v>148</v>
      </c>
      <c r="BM155" s="173" t="s">
        <v>711</v>
      </c>
    </row>
    <row r="156" spans="1:65" s="14" customFormat="1" ht="11.25">
      <c r="B156" s="183"/>
      <c r="D156" s="176" t="s">
        <v>150</v>
      </c>
      <c r="E156" s="184" t="s">
        <v>1</v>
      </c>
      <c r="F156" s="185" t="s">
        <v>712</v>
      </c>
      <c r="H156" s="186">
        <v>1.52</v>
      </c>
      <c r="I156" s="187"/>
      <c r="L156" s="183"/>
      <c r="M156" s="188"/>
      <c r="N156" s="189"/>
      <c r="O156" s="189"/>
      <c r="P156" s="189"/>
      <c r="Q156" s="189"/>
      <c r="R156" s="189"/>
      <c r="S156" s="189"/>
      <c r="T156" s="190"/>
      <c r="AT156" s="184" t="s">
        <v>150</v>
      </c>
      <c r="AU156" s="184" t="s">
        <v>88</v>
      </c>
      <c r="AV156" s="14" t="s">
        <v>88</v>
      </c>
      <c r="AW156" s="14" t="s">
        <v>34</v>
      </c>
      <c r="AX156" s="14" t="s">
        <v>86</v>
      </c>
      <c r="AY156" s="184" t="s">
        <v>142</v>
      </c>
    </row>
    <row r="157" spans="1:65" s="2" customFormat="1" ht="16.5" customHeight="1">
      <c r="A157" s="33"/>
      <c r="B157" s="161"/>
      <c r="C157" s="162" t="s">
        <v>220</v>
      </c>
      <c r="D157" s="162" t="s">
        <v>144</v>
      </c>
      <c r="E157" s="163" t="s">
        <v>713</v>
      </c>
      <c r="F157" s="164" t="s">
        <v>240</v>
      </c>
      <c r="G157" s="165" t="s">
        <v>185</v>
      </c>
      <c r="H157" s="166">
        <v>0.95</v>
      </c>
      <c r="I157" s="167"/>
      <c r="J157" s="168">
        <f>ROUND(I157*H157,2)</f>
        <v>0</v>
      </c>
      <c r="K157" s="164" t="s">
        <v>1046</v>
      </c>
      <c r="L157" s="34"/>
      <c r="M157" s="169" t="s">
        <v>1</v>
      </c>
      <c r="N157" s="170" t="s">
        <v>43</v>
      </c>
      <c r="O157" s="59"/>
      <c r="P157" s="171">
        <f>O157*H157</f>
        <v>0</v>
      </c>
      <c r="Q157" s="171">
        <v>0</v>
      </c>
      <c r="R157" s="171">
        <f>Q157*H157</f>
        <v>0</v>
      </c>
      <c r="S157" s="171">
        <v>0</v>
      </c>
      <c r="T157" s="17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3" t="s">
        <v>148</v>
      </c>
      <c r="AT157" s="173" t="s">
        <v>144</v>
      </c>
      <c r="AU157" s="173" t="s">
        <v>88</v>
      </c>
      <c r="AY157" s="18" t="s">
        <v>142</v>
      </c>
      <c r="BE157" s="174">
        <f>IF(N157="základní",J157,0)</f>
        <v>0</v>
      </c>
      <c r="BF157" s="174">
        <f>IF(N157="snížená",J157,0)</f>
        <v>0</v>
      </c>
      <c r="BG157" s="174">
        <f>IF(N157="zákl. přenesená",J157,0)</f>
        <v>0</v>
      </c>
      <c r="BH157" s="174">
        <f>IF(N157="sníž. přenesená",J157,0)</f>
        <v>0</v>
      </c>
      <c r="BI157" s="174">
        <f>IF(N157="nulová",J157,0)</f>
        <v>0</v>
      </c>
      <c r="BJ157" s="18" t="s">
        <v>86</v>
      </c>
      <c r="BK157" s="174">
        <f>ROUND(I157*H157,2)</f>
        <v>0</v>
      </c>
      <c r="BL157" s="18" t="s">
        <v>148</v>
      </c>
      <c r="BM157" s="173" t="s">
        <v>714</v>
      </c>
    </row>
    <row r="158" spans="1:65" s="14" customFormat="1" ht="11.25">
      <c r="B158" s="183"/>
      <c r="D158" s="176" t="s">
        <v>150</v>
      </c>
      <c r="E158" s="184" t="s">
        <v>1</v>
      </c>
      <c r="F158" s="185" t="s">
        <v>715</v>
      </c>
      <c r="H158" s="186">
        <v>0.95</v>
      </c>
      <c r="I158" s="187"/>
      <c r="L158" s="183"/>
      <c r="M158" s="188"/>
      <c r="N158" s="189"/>
      <c r="O158" s="189"/>
      <c r="P158" s="189"/>
      <c r="Q158" s="189"/>
      <c r="R158" s="189"/>
      <c r="S158" s="189"/>
      <c r="T158" s="190"/>
      <c r="AT158" s="184" t="s">
        <v>150</v>
      </c>
      <c r="AU158" s="184" t="s">
        <v>88</v>
      </c>
      <c r="AV158" s="14" t="s">
        <v>88</v>
      </c>
      <c r="AW158" s="14" t="s">
        <v>34</v>
      </c>
      <c r="AX158" s="14" t="s">
        <v>86</v>
      </c>
      <c r="AY158" s="184" t="s">
        <v>142</v>
      </c>
    </row>
    <row r="159" spans="1:65" s="2" customFormat="1" ht="16.5" customHeight="1">
      <c r="A159" s="33"/>
      <c r="B159" s="161"/>
      <c r="C159" s="162" t="s">
        <v>225</v>
      </c>
      <c r="D159" s="162" t="s">
        <v>144</v>
      </c>
      <c r="E159" s="163" t="s">
        <v>716</v>
      </c>
      <c r="F159" s="164" t="s">
        <v>717</v>
      </c>
      <c r="G159" s="165" t="s">
        <v>147</v>
      </c>
      <c r="H159" s="166">
        <v>3479.4679999999998</v>
      </c>
      <c r="I159" s="167"/>
      <c r="J159" s="168">
        <f>ROUND(I159*H159,2)</f>
        <v>0</v>
      </c>
      <c r="K159" s="164" t="s">
        <v>1046</v>
      </c>
      <c r="L159" s="34"/>
      <c r="M159" s="169" t="s">
        <v>1</v>
      </c>
      <c r="N159" s="170" t="s">
        <v>43</v>
      </c>
      <c r="O159" s="59"/>
      <c r="P159" s="171">
        <f>O159*H159</f>
        <v>0</v>
      </c>
      <c r="Q159" s="171">
        <v>0</v>
      </c>
      <c r="R159" s="171">
        <f>Q159*H159</f>
        <v>0</v>
      </c>
      <c r="S159" s="171">
        <v>0</v>
      </c>
      <c r="T159" s="17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3" t="s">
        <v>148</v>
      </c>
      <c r="AT159" s="173" t="s">
        <v>144</v>
      </c>
      <c r="AU159" s="173" t="s">
        <v>88</v>
      </c>
      <c r="AY159" s="18" t="s">
        <v>142</v>
      </c>
      <c r="BE159" s="174">
        <f>IF(N159="základní",J159,0)</f>
        <v>0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8" t="s">
        <v>86</v>
      </c>
      <c r="BK159" s="174">
        <f>ROUND(I159*H159,2)</f>
        <v>0</v>
      </c>
      <c r="BL159" s="18" t="s">
        <v>148</v>
      </c>
      <c r="BM159" s="173" t="s">
        <v>718</v>
      </c>
    </row>
    <row r="160" spans="1:65" s="2" customFormat="1" ht="16.5" customHeight="1">
      <c r="A160" s="33"/>
      <c r="B160" s="161"/>
      <c r="C160" s="207" t="s">
        <v>230</v>
      </c>
      <c r="D160" s="207" t="s">
        <v>255</v>
      </c>
      <c r="E160" s="208" t="s">
        <v>719</v>
      </c>
      <c r="F160" s="209" t="s">
        <v>720</v>
      </c>
      <c r="G160" s="210" t="s">
        <v>721</v>
      </c>
      <c r="H160" s="211">
        <v>104.384</v>
      </c>
      <c r="I160" s="212"/>
      <c r="J160" s="213">
        <f>ROUND(I160*H160,2)</f>
        <v>0</v>
      </c>
      <c r="K160" s="209" t="s">
        <v>1046</v>
      </c>
      <c r="L160" s="214"/>
      <c r="M160" s="215" t="s">
        <v>1</v>
      </c>
      <c r="N160" s="216" t="s">
        <v>43</v>
      </c>
      <c r="O160" s="59"/>
      <c r="P160" s="171">
        <f>O160*H160</f>
        <v>0</v>
      </c>
      <c r="Q160" s="171">
        <v>1E-3</v>
      </c>
      <c r="R160" s="171">
        <f>Q160*H160</f>
        <v>0.104384</v>
      </c>
      <c r="S160" s="171">
        <v>0</v>
      </c>
      <c r="T160" s="17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3" t="s">
        <v>215</v>
      </c>
      <c r="AT160" s="173" t="s">
        <v>255</v>
      </c>
      <c r="AU160" s="173" t="s">
        <v>88</v>
      </c>
      <c r="AY160" s="18" t="s">
        <v>142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18" t="s">
        <v>86</v>
      </c>
      <c r="BK160" s="174">
        <f>ROUND(I160*H160,2)</f>
        <v>0</v>
      </c>
      <c r="BL160" s="18" t="s">
        <v>148</v>
      </c>
      <c r="BM160" s="173" t="s">
        <v>722</v>
      </c>
    </row>
    <row r="161" spans="1:65" s="14" customFormat="1" ht="11.25">
      <c r="B161" s="183"/>
      <c r="D161" s="176" t="s">
        <v>150</v>
      </c>
      <c r="F161" s="185" t="s">
        <v>723</v>
      </c>
      <c r="H161" s="186">
        <v>104.384</v>
      </c>
      <c r="I161" s="187"/>
      <c r="L161" s="183"/>
      <c r="M161" s="188"/>
      <c r="N161" s="189"/>
      <c r="O161" s="189"/>
      <c r="P161" s="189"/>
      <c r="Q161" s="189"/>
      <c r="R161" s="189"/>
      <c r="S161" s="189"/>
      <c r="T161" s="190"/>
      <c r="AT161" s="184" t="s">
        <v>150</v>
      </c>
      <c r="AU161" s="184" t="s">
        <v>88</v>
      </c>
      <c r="AV161" s="14" t="s">
        <v>88</v>
      </c>
      <c r="AW161" s="14" t="s">
        <v>3</v>
      </c>
      <c r="AX161" s="14" t="s">
        <v>86</v>
      </c>
      <c r="AY161" s="184" t="s">
        <v>142</v>
      </c>
    </row>
    <row r="162" spans="1:65" s="2" customFormat="1" ht="21.75" customHeight="1">
      <c r="A162" s="33"/>
      <c r="B162" s="161"/>
      <c r="C162" s="162" t="s">
        <v>238</v>
      </c>
      <c r="D162" s="162" t="s">
        <v>144</v>
      </c>
      <c r="E162" s="163" t="s">
        <v>724</v>
      </c>
      <c r="F162" s="164" t="s">
        <v>725</v>
      </c>
      <c r="G162" s="165" t="s">
        <v>147</v>
      </c>
      <c r="H162" s="166">
        <v>3479.4679999999998</v>
      </c>
      <c r="I162" s="167"/>
      <c r="J162" s="168">
        <f>ROUND(I162*H162,2)</f>
        <v>0</v>
      </c>
      <c r="K162" s="164" t="s">
        <v>1046</v>
      </c>
      <c r="L162" s="34"/>
      <c r="M162" s="169" t="s">
        <v>1</v>
      </c>
      <c r="N162" s="170" t="s">
        <v>43</v>
      </c>
      <c r="O162" s="59"/>
      <c r="P162" s="171">
        <f>O162*H162</f>
        <v>0</v>
      </c>
      <c r="Q162" s="171">
        <v>0</v>
      </c>
      <c r="R162" s="171">
        <f>Q162*H162</f>
        <v>0</v>
      </c>
      <c r="S162" s="171">
        <v>0</v>
      </c>
      <c r="T162" s="17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3" t="s">
        <v>148</v>
      </c>
      <c r="AT162" s="173" t="s">
        <v>144</v>
      </c>
      <c r="AU162" s="173" t="s">
        <v>88</v>
      </c>
      <c r="AY162" s="18" t="s">
        <v>142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8" t="s">
        <v>86</v>
      </c>
      <c r="BK162" s="174">
        <f>ROUND(I162*H162,2)</f>
        <v>0</v>
      </c>
      <c r="BL162" s="18" t="s">
        <v>148</v>
      </c>
      <c r="BM162" s="173" t="s">
        <v>726</v>
      </c>
    </row>
    <row r="163" spans="1:65" s="13" customFormat="1" ht="11.25">
      <c r="B163" s="175"/>
      <c r="D163" s="176" t="s">
        <v>150</v>
      </c>
      <c r="E163" s="177" t="s">
        <v>1</v>
      </c>
      <c r="F163" s="178" t="s">
        <v>151</v>
      </c>
      <c r="H163" s="177" t="s">
        <v>1</v>
      </c>
      <c r="I163" s="179"/>
      <c r="L163" s="175"/>
      <c r="M163" s="180"/>
      <c r="N163" s="181"/>
      <c r="O163" s="181"/>
      <c r="P163" s="181"/>
      <c r="Q163" s="181"/>
      <c r="R163" s="181"/>
      <c r="S163" s="181"/>
      <c r="T163" s="182"/>
      <c r="AT163" s="177" t="s">
        <v>150</v>
      </c>
      <c r="AU163" s="177" t="s">
        <v>88</v>
      </c>
      <c r="AV163" s="13" t="s">
        <v>86</v>
      </c>
      <c r="AW163" s="13" t="s">
        <v>34</v>
      </c>
      <c r="AX163" s="13" t="s">
        <v>78</v>
      </c>
      <c r="AY163" s="177" t="s">
        <v>142</v>
      </c>
    </row>
    <row r="164" spans="1:65" s="13" customFormat="1" ht="11.25">
      <c r="B164" s="175"/>
      <c r="D164" s="176" t="s">
        <v>150</v>
      </c>
      <c r="E164" s="177" t="s">
        <v>1</v>
      </c>
      <c r="F164" s="178" t="s">
        <v>691</v>
      </c>
      <c r="H164" s="177" t="s">
        <v>1</v>
      </c>
      <c r="I164" s="179"/>
      <c r="L164" s="175"/>
      <c r="M164" s="180"/>
      <c r="N164" s="181"/>
      <c r="O164" s="181"/>
      <c r="P164" s="181"/>
      <c r="Q164" s="181"/>
      <c r="R164" s="181"/>
      <c r="S164" s="181"/>
      <c r="T164" s="182"/>
      <c r="AT164" s="177" t="s">
        <v>150</v>
      </c>
      <c r="AU164" s="177" t="s">
        <v>88</v>
      </c>
      <c r="AV164" s="13" t="s">
        <v>86</v>
      </c>
      <c r="AW164" s="13" t="s">
        <v>34</v>
      </c>
      <c r="AX164" s="13" t="s">
        <v>78</v>
      </c>
      <c r="AY164" s="177" t="s">
        <v>142</v>
      </c>
    </row>
    <row r="165" spans="1:65" s="14" customFormat="1" ht="11.25">
      <c r="B165" s="183"/>
      <c r="D165" s="176" t="s">
        <v>150</v>
      </c>
      <c r="E165" s="184" t="s">
        <v>1</v>
      </c>
      <c r="F165" s="185" t="s">
        <v>692</v>
      </c>
      <c r="H165" s="186">
        <v>1128.3330000000001</v>
      </c>
      <c r="I165" s="187"/>
      <c r="L165" s="183"/>
      <c r="M165" s="188"/>
      <c r="N165" s="189"/>
      <c r="O165" s="189"/>
      <c r="P165" s="189"/>
      <c r="Q165" s="189"/>
      <c r="R165" s="189"/>
      <c r="S165" s="189"/>
      <c r="T165" s="190"/>
      <c r="AT165" s="184" t="s">
        <v>150</v>
      </c>
      <c r="AU165" s="184" t="s">
        <v>88</v>
      </c>
      <c r="AV165" s="14" t="s">
        <v>88</v>
      </c>
      <c r="AW165" s="14" t="s">
        <v>34</v>
      </c>
      <c r="AX165" s="14" t="s">
        <v>78</v>
      </c>
      <c r="AY165" s="184" t="s">
        <v>142</v>
      </c>
    </row>
    <row r="166" spans="1:65" s="14" customFormat="1" ht="11.25">
      <c r="B166" s="183"/>
      <c r="D166" s="176" t="s">
        <v>150</v>
      </c>
      <c r="E166" s="184" t="s">
        <v>1</v>
      </c>
      <c r="F166" s="185" t="s">
        <v>693</v>
      </c>
      <c r="H166" s="186">
        <v>2351.1350000000002</v>
      </c>
      <c r="I166" s="187"/>
      <c r="L166" s="183"/>
      <c r="M166" s="188"/>
      <c r="N166" s="189"/>
      <c r="O166" s="189"/>
      <c r="P166" s="189"/>
      <c r="Q166" s="189"/>
      <c r="R166" s="189"/>
      <c r="S166" s="189"/>
      <c r="T166" s="190"/>
      <c r="AT166" s="184" t="s">
        <v>150</v>
      </c>
      <c r="AU166" s="184" t="s">
        <v>88</v>
      </c>
      <c r="AV166" s="14" t="s">
        <v>88</v>
      </c>
      <c r="AW166" s="14" t="s">
        <v>34</v>
      </c>
      <c r="AX166" s="14" t="s">
        <v>78</v>
      </c>
      <c r="AY166" s="184" t="s">
        <v>142</v>
      </c>
    </row>
    <row r="167" spans="1:65" s="15" customFormat="1" ht="11.25">
      <c r="B167" s="191"/>
      <c r="D167" s="176" t="s">
        <v>150</v>
      </c>
      <c r="E167" s="192" t="s">
        <v>1</v>
      </c>
      <c r="F167" s="193" t="s">
        <v>163</v>
      </c>
      <c r="H167" s="194">
        <v>3479.4680000000003</v>
      </c>
      <c r="I167" s="195"/>
      <c r="L167" s="191"/>
      <c r="M167" s="196"/>
      <c r="N167" s="197"/>
      <c r="O167" s="197"/>
      <c r="P167" s="197"/>
      <c r="Q167" s="197"/>
      <c r="R167" s="197"/>
      <c r="S167" s="197"/>
      <c r="T167" s="198"/>
      <c r="AT167" s="192" t="s">
        <v>150</v>
      </c>
      <c r="AU167" s="192" t="s">
        <v>88</v>
      </c>
      <c r="AV167" s="15" t="s">
        <v>148</v>
      </c>
      <c r="AW167" s="15" t="s">
        <v>34</v>
      </c>
      <c r="AX167" s="15" t="s">
        <v>86</v>
      </c>
      <c r="AY167" s="192" t="s">
        <v>142</v>
      </c>
    </row>
    <row r="168" spans="1:65" s="2" customFormat="1" ht="21.75" customHeight="1">
      <c r="A168" s="33"/>
      <c r="B168" s="161"/>
      <c r="C168" s="162" t="s">
        <v>243</v>
      </c>
      <c r="D168" s="162" t="s">
        <v>144</v>
      </c>
      <c r="E168" s="163" t="s">
        <v>727</v>
      </c>
      <c r="F168" s="164" t="s">
        <v>728</v>
      </c>
      <c r="G168" s="165" t="s">
        <v>147</v>
      </c>
      <c r="H168" s="166">
        <v>3479.4679999999998</v>
      </c>
      <c r="I168" s="167"/>
      <c r="J168" s="168">
        <f>ROUND(I168*H168,2)</f>
        <v>0</v>
      </c>
      <c r="K168" s="164" t="s">
        <v>1046</v>
      </c>
      <c r="L168" s="34"/>
      <c r="M168" s="169" t="s">
        <v>1</v>
      </c>
      <c r="N168" s="170" t="s">
        <v>43</v>
      </c>
      <c r="O168" s="59"/>
      <c r="P168" s="171">
        <f>O168*H168</f>
        <v>0</v>
      </c>
      <c r="Q168" s="171">
        <v>0</v>
      </c>
      <c r="R168" s="171">
        <f>Q168*H168</f>
        <v>0</v>
      </c>
      <c r="S168" s="171">
        <v>0</v>
      </c>
      <c r="T168" s="17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3" t="s">
        <v>148</v>
      </c>
      <c r="AT168" s="173" t="s">
        <v>144</v>
      </c>
      <c r="AU168" s="173" t="s">
        <v>88</v>
      </c>
      <c r="AY168" s="18" t="s">
        <v>142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18" t="s">
        <v>86</v>
      </c>
      <c r="BK168" s="174">
        <f>ROUND(I168*H168,2)</f>
        <v>0</v>
      </c>
      <c r="BL168" s="18" t="s">
        <v>148</v>
      </c>
      <c r="BM168" s="173" t="s">
        <v>729</v>
      </c>
    </row>
    <row r="169" spans="1:65" s="2" customFormat="1" ht="21.75" customHeight="1">
      <c r="A169" s="33"/>
      <c r="B169" s="161"/>
      <c r="C169" s="207" t="s">
        <v>260</v>
      </c>
      <c r="D169" s="207" t="s">
        <v>255</v>
      </c>
      <c r="E169" s="208" t="s">
        <v>730</v>
      </c>
      <c r="F169" s="209" t="s">
        <v>731</v>
      </c>
      <c r="G169" s="210" t="s">
        <v>246</v>
      </c>
      <c r="H169" s="211">
        <v>668.05799999999999</v>
      </c>
      <c r="I169" s="212"/>
      <c r="J169" s="213">
        <f>ROUND(I169*H169,2)</f>
        <v>0</v>
      </c>
      <c r="K169" s="209" t="s">
        <v>732</v>
      </c>
      <c r="L169" s="214"/>
      <c r="M169" s="215" t="s">
        <v>1</v>
      </c>
      <c r="N169" s="216" t="s">
        <v>43</v>
      </c>
      <c r="O169" s="59"/>
      <c r="P169" s="171">
        <f>O169*H169</f>
        <v>0</v>
      </c>
      <c r="Q169" s="171">
        <v>1</v>
      </c>
      <c r="R169" s="171">
        <f>Q169*H169</f>
        <v>668.05799999999999</v>
      </c>
      <c r="S169" s="171">
        <v>0</v>
      </c>
      <c r="T169" s="17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3" t="s">
        <v>215</v>
      </c>
      <c r="AT169" s="173" t="s">
        <v>255</v>
      </c>
      <c r="AU169" s="173" t="s">
        <v>88</v>
      </c>
      <c r="AY169" s="18" t="s">
        <v>142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8" t="s">
        <v>86</v>
      </c>
      <c r="BK169" s="174">
        <f>ROUND(I169*H169,2)</f>
        <v>0</v>
      </c>
      <c r="BL169" s="18" t="s">
        <v>148</v>
      </c>
      <c r="BM169" s="173" t="s">
        <v>733</v>
      </c>
    </row>
    <row r="170" spans="1:65" s="14" customFormat="1" ht="11.25">
      <c r="B170" s="183"/>
      <c r="D170" s="176" t="s">
        <v>150</v>
      </c>
      <c r="E170" s="184" t="s">
        <v>1</v>
      </c>
      <c r="F170" s="185" t="s">
        <v>734</v>
      </c>
      <c r="H170" s="186">
        <v>668.05799999999999</v>
      </c>
      <c r="I170" s="187"/>
      <c r="L170" s="183"/>
      <c r="M170" s="188"/>
      <c r="N170" s="189"/>
      <c r="O170" s="189"/>
      <c r="P170" s="189"/>
      <c r="Q170" s="189"/>
      <c r="R170" s="189"/>
      <c r="S170" s="189"/>
      <c r="T170" s="190"/>
      <c r="AT170" s="184" t="s">
        <v>150</v>
      </c>
      <c r="AU170" s="184" t="s">
        <v>88</v>
      </c>
      <c r="AV170" s="14" t="s">
        <v>88</v>
      </c>
      <c r="AW170" s="14" t="s">
        <v>34</v>
      </c>
      <c r="AX170" s="14" t="s">
        <v>86</v>
      </c>
      <c r="AY170" s="184" t="s">
        <v>142</v>
      </c>
    </row>
    <row r="171" spans="1:65" s="2" customFormat="1" ht="21.75" customHeight="1">
      <c r="A171" s="33"/>
      <c r="B171" s="161"/>
      <c r="C171" s="162" t="s">
        <v>265</v>
      </c>
      <c r="D171" s="162" t="s">
        <v>144</v>
      </c>
      <c r="E171" s="163" t="s">
        <v>261</v>
      </c>
      <c r="F171" s="164" t="s">
        <v>262</v>
      </c>
      <c r="G171" s="165" t="s">
        <v>147</v>
      </c>
      <c r="H171" s="166">
        <v>3479.4679999999998</v>
      </c>
      <c r="I171" s="167"/>
      <c r="J171" s="168">
        <f>ROUND(I171*H171,2)</f>
        <v>0</v>
      </c>
      <c r="K171" s="164" t="s">
        <v>1046</v>
      </c>
      <c r="L171" s="34"/>
      <c r="M171" s="169" t="s">
        <v>1</v>
      </c>
      <c r="N171" s="170" t="s">
        <v>43</v>
      </c>
      <c r="O171" s="59"/>
      <c r="P171" s="171">
        <f>O171*H171</f>
        <v>0</v>
      </c>
      <c r="Q171" s="171">
        <v>0</v>
      </c>
      <c r="R171" s="171">
        <f>Q171*H171</f>
        <v>0</v>
      </c>
      <c r="S171" s="171">
        <v>0</v>
      </c>
      <c r="T171" s="17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3" t="s">
        <v>148</v>
      </c>
      <c r="AT171" s="173" t="s">
        <v>144</v>
      </c>
      <c r="AU171" s="173" t="s">
        <v>88</v>
      </c>
      <c r="AY171" s="18" t="s">
        <v>142</v>
      </c>
      <c r="BE171" s="174">
        <f>IF(N171="základní",J171,0)</f>
        <v>0</v>
      </c>
      <c r="BF171" s="174">
        <f>IF(N171="snížená",J171,0)</f>
        <v>0</v>
      </c>
      <c r="BG171" s="174">
        <f>IF(N171="zákl. přenesená",J171,0)</f>
        <v>0</v>
      </c>
      <c r="BH171" s="174">
        <f>IF(N171="sníž. přenesená",J171,0)</f>
        <v>0</v>
      </c>
      <c r="BI171" s="174">
        <f>IF(N171="nulová",J171,0)</f>
        <v>0</v>
      </c>
      <c r="BJ171" s="18" t="s">
        <v>86</v>
      </c>
      <c r="BK171" s="174">
        <f>ROUND(I171*H171,2)</f>
        <v>0</v>
      </c>
      <c r="BL171" s="18" t="s">
        <v>148</v>
      </c>
      <c r="BM171" s="173" t="s">
        <v>735</v>
      </c>
    </row>
    <row r="172" spans="1:65" s="14" customFormat="1" ht="11.25">
      <c r="B172" s="183"/>
      <c r="D172" s="176" t="s">
        <v>150</v>
      </c>
      <c r="E172" s="184" t="s">
        <v>1</v>
      </c>
      <c r="F172" s="185" t="s">
        <v>697</v>
      </c>
      <c r="H172" s="186">
        <v>3479.4679999999998</v>
      </c>
      <c r="I172" s="187"/>
      <c r="L172" s="183"/>
      <c r="M172" s="188"/>
      <c r="N172" s="189"/>
      <c r="O172" s="189"/>
      <c r="P172" s="189"/>
      <c r="Q172" s="189"/>
      <c r="R172" s="189"/>
      <c r="S172" s="189"/>
      <c r="T172" s="190"/>
      <c r="AT172" s="184" t="s">
        <v>150</v>
      </c>
      <c r="AU172" s="184" t="s">
        <v>88</v>
      </c>
      <c r="AV172" s="14" t="s">
        <v>88</v>
      </c>
      <c r="AW172" s="14" t="s">
        <v>34</v>
      </c>
      <c r="AX172" s="14" t="s">
        <v>86</v>
      </c>
      <c r="AY172" s="184" t="s">
        <v>142</v>
      </c>
    </row>
    <row r="173" spans="1:65" s="2" customFormat="1" ht="16.5" customHeight="1">
      <c r="A173" s="33"/>
      <c r="B173" s="161"/>
      <c r="C173" s="162" t="s">
        <v>269</v>
      </c>
      <c r="D173" s="162" t="s">
        <v>144</v>
      </c>
      <c r="E173" s="163" t="s">
        <v>736</v>
      </c>
      <c r="F173" s="164" t="s">
        <v>737</v>
      </c>
      <c r="G173" s="165" t="s">
        <v>147</v>
      </c>
      <c r="H173" s="166">
        <v>3479.4679999999998</v>
      </c>
      <c r="I173" s="167"/>
      <c r="J173" s="168">
        <f>ROUND(I173*H173,2)</f>
        <v>0</v>
      </c>
      <c r="K173" s="164" t="s">
        <v>1046</v>
      </c>
      <c r="L173" s="34"/>
      <c r="M173" s="169" t="s">
        <v>1</v>
      </c>
      <c r="N173" s="170" t="s">
        <v>43</v>
      </c>
      <c r="O173" s="59"/>
      <c r="P173" s="171">
        <f>O173*H173</f>
        <v>0</v>
      </c>
      <c r="Q173" s="171">
        <v>0</v>
      </c>
      <c r="R173" s="171">
        <f>Q173*H173</f>
        <v>0</v>
      </c>
      <c r="S173" s="171">
        <v>0</v>
      </c>
      <c r="T173" s="17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3" t="s">
        <v>148</v>
      </c>
      <c r="AT173" s="173" t="s">
        <v>144</v>
      </c>
      <c r="AU173" s="173" t="s">
        <v>88</v>
      </c>
      <c r="AY173" s="18" t="s">
        <v>142</v>
      </c>
      <c r="BE173" s="174">
        <f>IF(N173="základní",J173,0)</f>
        <v>0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8" t="s">
        <v>86</v>
      </c>
      <c r="BK173" s="174">
        <f>ROUND(I173*H173,2)</f>
        <v>0</v>
      </c>
      <c r="BL173" s="18" t="s">
        <v>148</v>
      </c>
      <c r="BM173" s="173" t="s">
        <v>738</v>
      </c>
    </row>
    <row r="174" spans="1:65" s="14" customFormat="1" ht="11.25">
      <c r="B174" s="183"/>
      <c r="D174" s="176" t="s">
        <v>150</v>
      </c>
      <c r="E174" s="184" t="s">
        <v>1</v>
      </c>
      <c r="F174" s="185" t="s">
        <v>697</v>
      </c>
      <c r="H174" s="186">
        <v>3479.4679999999998</v>
      </c>
      <c r="I174" s="187"/>
      <c r="L174" s="183"/>
      <c r="M174" s="188"/>
      <c r="N174" s="189"/>
      <c r="O174" s="189"/>
      <c r="P174" s="189"/>
      <c r="Q174" s="189"/>
      <c r="R174" s="189"/>
      <c r="S174" s="189"/>
      <c r="T174" s="190"/>
      <c r="AT174" s="184" t="s">
        <v>150</v>
      </c>
      <c r="AU174" s="184" t="s">
        <v>88</v>
      </c>
      <c r="AV174" s="14" t="s">
        <v>88</v>
      </c>
      <c r="AW174" s="14" t="s">
        <v>34</v>
      </c>
      <c r="AX174" s="14" t="s">
        <v>86</v>
      </c>
      <c r="AY174" s="184" t="s">
        <v>142</v>
      </c>
    </row>
    <row r="175" spans="1:65" s="2" customFormat="1" ht="16.5" customHeight="1">
      <c r="A175" s="33"/>
      <c r="B175" s="161"/>
      <c r="C175" s="162" t="s">
        <v>278</v>
      </c>
      <c r="D175" s="162" t="s">
        <v>144</v>
      </c>
      <c r="E175" s="163" t="s">
        <v>739</v>
      </c>
      <c r="F175" s="164" t="s">
        <v>740</v>
      </c>
      <c r="G175" s="165" t="s">
        <v>147</v>
      </c>
      <c r="H175" s="166">
        <v>3479.4679999999998</v>
      </c>
      <c r="I175" s="167"/>
      <c r="J175" s="168">
        <f>ROUND(I175*H175,2)</f>
        <v>0</v>
      </c>
      <c r="K175" s="164" t="s">
        <v>1046</v>
      </c>
      <c r="L175" s="34"/>
      <c r="M175" s="169" t="s">
        <v>1</v>
      </c>
      <c r="N175" s="170" t="s">
        <v>43</v>
      </c>
      <c r="O175" s="59"/>
      <c r="P175" s="171">
        <f>O175*H175</f>
        <v>0</v>
      </c>
      <c r="Q175" s="171">
        <v>0</v>
      </c>
      <c r="R175" s="171">
        <f>Q175*H175</f>
        <v>0</v>
      </c>
      <c r="S175" s="171">
        <v>0</v>
      </c>
      <c r="T175" s="17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3" t="s">
        <v>148</v>
      </c>
      <c r="AT175" s="173" t="s">
        <v>144</v>
      </c>
      <c r="AU175" s="173" t="s">
        <v>88</v>
      </c>
      <c r="AY175" s="18" t="s">
        <v>142</v>
      </c>
      <c r="BE175" s="174">
        <f>IF(N175="základní",J175,0)</f>
        <v>0</v>
      </c>
      <c r="BF175" s="174">
        <f>IF(N175="snížená",J175,0)</f>
        <v>0</v>
      </c>
      <c r="BG175" s="174">
        <f>IF(N175="zákl. přenesená",J175,0)</f>
        <v>0</v>
      </c>
      <c r="BH175" s="174">
        <f>IF(N175="sníž. přenesená",J175,0)</f>
        <v>0</v>
      </c>
      <c r="BI175" s="174">
        <f>IF(N175="nulová",J175,0)</f>
        <v>0</v>
      </c>
      <c r="BJ175" s="18" t="s">
        <v>86</v>
      </c>
      <c r="BK175" s="174">
        <f>ROUND(I175*H175,2)</f>
        <v>0</v>
      </c>
      <c r="BL175" s="18" t="s">
        <v>148</v>
      </c>
      <c r="BM175" s="173" t="s">
        <v>741</v>
      </c>
    </row>
    <row r="176" spans="1:65" s="14" customFormat="1" ht="11.25">
      <c r="B176" s="183"/>
      <c r="D176" s="176" t="s">
        <v>150</v>
      </c>
      <c r="E176" s="184" t="s">
        <v>1</v>
      </c>
      <c r="F176" s="185" t="s">
        <v>697</v>
      </c>
      <c r="H176" s="186">
        <v>3479.4679999999998</v>
      </c>
      <c r="I176" s="187"/>
      <c r="L176" s="183"/>
      <c r="M176" s="188"/>
      <c r="N176" s="189"/>
      <c r="O176" s="189"/>
      <c r="P176" s="189"/>
      <c r="Q176" s="189"/>
      <c r="R176" s="189"/>
      <c r="S176" s="189"/>
      <c r="T176" s="190"/>
      <c r="AT176" s="184" t="s">
        <v>150</v>
      </c>
      <c r="AU176" s="184" t="s">
        <v>88</v>
      </c>
      <c r="AV176" s="14" t="s">
        <v>88</v>
      </c>
      <c r="AW176" s="14" t="s">
        <v>34</v>
      </c>
      <c r="AX176" s="14" t="s">
        <v>86</v>
      </c>
      <c r="AY176" s="184" t="s">
        <v>142</v>
      </c>
    </row>
    <row r="177" spans="1:65" s="2" customFormat="1" ht="21.75" customHeight="1">
      <c r="A177" s="33"/>
      <c r="B177" s="161"/>
      <c r="C177" s="162" t="s">
        <v>283</v>
      </c>
      <c r="D177" s="162" t="s">
        <v>144</v>
      </c>
      <c r="E177" s="163" t="s">
        <v>742</v>
      </c>
      <c r="F177" s="164" t="s">
        <v>743</v>
      </c>
      <c r="G177" s="165" t="s">
        <v>246</v>
      </c>
      <c r="H177" s="166">
        <v>8.6999999999999994E-2</v>
      </c>
      <c r="I177" s="167"/>
      <c r="J177" s="168">
        <f>ROUND(I177*H177,2)</f>
        <v>0</v>
      </c>
      <c r="K177" s="164" t="s">
        <v>1046</v>
      </c>
      <c r="L177" s="34"/>
      <c r="M177" s="169" t="s">
        <v>1</v>
      </c>
      <c r="N177" s="170" t="s">
        <v>43</v>
      </c>
      <c r="O177" s="59"/>
      <c r="P177" s="171">
        <f>O177*H177</f>
        <v>0</v>
      </c>
      <c r="Q177" s="171">
        <v>0</v>
      </c>
      <c r="R177" s="171">
        <f>Q177*H177</f>
        <v>0</v>
      </c>
      <c r="S177" s="171">
        <v>0</v>
      </c>
      <c r="T177" s="17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3" t="s">
        <v>148</v>
      </c>
      <c r="AT177" s="173" t="s">
        <v>144</v>
      </c>
      <c r="AU177" s="173" t="s">
        <v>88</v>
      </c>
      <c r="AY177" s="18" t="s">
        <v>142</v>
      </c>
      <c r="BE177" s="174">
        <f>IF(N177="základní",J177,0)</f>
        <v>0</v>
      </c>
      <c r="BF177" s="174">
        <f>IF(N177="snížená",J177,0)</f>
        <v>0</v>
      </c>
      <c r="BG177" s="174">
        <f>IF(N177="zákl. přenesená",J177,0)</f>
        <v>0</v>
      </c>
      <c r="BH177" s="174">
        <f>IF(N177="sníž. přenesená",J177,0)</f>
        <v>0</v>
      </c>
      <c r="BI177" s="174">
        <f>IF(N177="nulová",J177,0)</f>
        <v>0</v>
      </c>
      <c r="BJ177" s="18" t="s">
        <v>86</v>
      </c>
      <c r="BK177" s="174">
        <f>ROUND(I177*H177,2)</f>
        <v>0</v>
      </c>
      <c r="BL177" s="18" t="s">
        <v>148</v>
      </c>
      <c r="BM177" s="173" t="s">
        <v>744</v>
      </c>
    </row>
    <row r="178" spans="1:65" s="14" customFormat="1" ht="11.25">
      <c r="B178" s="183"/>
      <c r="D178" s="176" t="s">
        <v>150</v>
      </c>
      <c r="E178" s="184" t="s">
        <v>1</v>
      </c>
      <c r="F178" s="185" t="s">
        <v>745</v>
      </c>
      <c r="H178" s="186">
        <v>8.6999999999999994E-2</v>
      </c>
      <c r="I178" s="187"/>
      <c r="L178" s="183"/>
      <c r="M178" s="188"/>
      <c r="N178" s="189"/>
      <c r="O178" s="189"/>
      <c r="P178" s="189"/>
      <c r="Q178" s="189"/>
      <c r="R178" s="189"/>
      <c r="S178" s="189"/>
      <c r="T178" s="190"/>
      <c r="AT178" s="184" t="s">
        <v>150</v>
      </c>
      <c r="AU178" s="184" t="s">
        <v>88</v>
      </c>
      <c r="AV178" s="14" t="s">
        <v>88</v>
      </c>
      <c r="AW178" s="14" t="s">
        <v>34</v>
      </c>
      <c r="AX178" s="14" t="s">
        <v>86</v>
      </c>
      <c r="AY178" s="184" t="s">
        <v>142</v>
      </c>
    </row>
    <row r="179" spans="1:65" s="2" customFormat="1" ht="16.5" customHeight="1">
      <c r="A179" s="33"/>
      <c r="B179" s="161"/>
      <c r="C179" s="207" t="s">
        <v>7</v>
      </c>
      <c r="D179" s="207" t="s">
        <v>255</v>
      </c>
      <c r="E179" s="208" t="s">
        <v>746</v>
      </c>
      <c r="F179" s="209" t="s">
        <v>747</v>
      </c>
      <c r="G179" s="210" t="s">
        <v>721</v>
      </c>
      <c r="H179" s="211">
        <v>87</v>
      </c>
      <c r="I179" s="212"/>
      <c r="J179" s="213">
        <f>ROUND(I179*H179,2)</f>
        <v>0</v>
      </c>
      <c r="K179" s="209" t="s">
        <v>1</v>
      </c>
      <c r="L179" s="214"/>
      <c r="M179" s="215" t="s">
        <v>1</v>
      </c>
      <c r="N179" s="216" t="s">
        <v>43</v>
      </c>
      <c r="O179" s="59"/>
      <c r="P179" s="171">
        <f>O179*H179</f>
        <v>0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3" t="s">
        <v>215</v>
      </c>
      <c r="AT179" s="173" t="s">
        <v>255</v>
      </c>
      <c r="AU179" s="173" t="s">
        <v>88</v>
      </c>
      <c r="AY179" s="18" t="s">
        <v>142</v>
      </c>
      <c r="BE179" s="174">
        <f>IF(N179="základní",J179,0)</f>
        <v>0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18" t="s">
        <v>86</v>
      </c>
      <c r="BK179" s="174">
        <f>ROUND(I179*H179,2)</f>
        <v>0</v>
      </c>
      <c r="BL179" s="18" t="s">
        <v>148</v>
      </c>
      <c r="BM179" s="173" t="s">
        <v>748</v>
      </c>
    </row>
    <row r="180" spans="1:65" s="12" customFormat="1" ht="22.9" customHeight="1">
      <c r="B180" s="148"/>
      <c r="D180" s="149" t="s">
        <v>77</v>
      </c>
      <c r="E180" s="159" t="s">
        <v>88</v>
      </c>
      <c r="F180" s="159" t="s">
        <v>264</v>
      </c>
      <c r="I180" s="151"/>
      <c r="J180" s="160">
        <f>BK180</f>
        <v>0</v>
      </c>
      <c r="L180" s="148"/>
      <c r="M180" s="153"/>
      <c r="N180" s="154"/>
      <c r="O180" s="154"/>
      <c r="P180" s="155">
        <f>SUM(P181:P185)</f>
        <v>0</v>
      </c>
      <c r="Q180" s="154"/>
      <c r="R180" s="155">
        <f>SUM(R181:R185)</f>
        <v>3.0269836799999998</v>
      </c>
      <c r="S180" s="154"/>
      <c r="T180" s="156">
        <f>SUM(T181:T185)</f>
        <v>0</v>
      </c>
      <c r="AR180" s="149" t="s">
        <v>86</v>
      </c>
      <c r="AT180" s="157" t="s">
        <v>77</v>
      </c>
      <c r="AU180" s="157" t="s">
        <v>86</v>
      </c>
      <c r="AY180" s="149" t="s">
        <v>142</v>
      </c>
      <c r="BK180" s="158">
        <f>SUM(BK181:BK185)</f>
        <v>0</v>
      </c>
    </row>
    <row r="181" spans="1:65" s="2" customFormat="1" ht="21.75" customHeight="1">
      <c r="A181" s="33"/>
      <c r="B181" s="161"/>
      <c r="C181" s="162" t="s">
        <v>293</v>
      </c>
      <c r="D181" s="162" t="s">
        <v>144</v>
      </c>
      <c r="E181" s="163" t="s">
        <v>299</v>
      </c>
      <c r="F181" s="164" t="s">
        <v>300</v>
      </c>
      <c r="G181" s="165" t="s">
        <v>185</v>
      </c>
      <c r="H181" s="166">
        <v>0.216</v>
      </c>
      <c r="I181" s="167"/>
      <c r="J181" s="168">
        <f>ROUND(I181*H181,2)</f>
        <v>0</v>
      </c>
      <c r="K181" s="164" t="s">
        <v>1046</v>
      </c>
      <c r="L181" s="34"/>
      <c r="M181" s="169" t="s">
        <v>1</v>
      </c>
      <c r="N181" s="170" t="s">
        <v>43</v>
      </c>
      <c r="O181" s="59"/>
      <c r="P181" s="171">
        <f>O181*H181</f>
        <v>0</v>
      </c>
      <c r="Q181" s="171">
        <v>1.98</v>
      </c>
      <c r="R181" s="171">
        <f>Q181*H181</f>
        <v>0.42768</v>
      </c>
      <c r="S181" s="171">
        <v>0</v>
      </c>
      <c r="T181" s="17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3" t="s">
        <v>148</v>
      </c>
      <c r="AT181" s="173" t="s">
        <v>144</v>
      </c>
      <c r="AU181" s="173" t="s">
        <v>88</v>
      </c>
      <c r="AY181" s="18" t="s">
        <v>142</v>
      </c>
      <c r="BE181" s="174">
        <f>IF(N181="základní",J181,0)</f>
        <v>0</v>
      </c>
      <c r="BF181" s="174">
        <f>IF(N181="snížená",J181,0)</f>
        <v>0</v>
      </c>
      <c r="BG181" s="174">
        <f>IF(N181="zákl. přenesená",J181,0)</f>
        <v>0</v>
      </c>
      <c r="BH181" s="174">
        <f>IF(N181="sníž. přenesená",J181,0)</f>
        <v>0</v>
      </c>
      <c r="BI181" s="174">
        <f>IF(N181="nulová",J181,0)</f>
        <v>0</v>
      </c>
      <c r="BJ181" s="18" t="s">
        <v>86</v>
      </c>
      <c r="BK181" s="174">
        <f>ROUND(I181*H181,2)</f>
        <v>0</v>
      </c>
      <c r="BL181" s="18" t="s">
        <v>148</v>
      </c>
      <c r="BM181" s="173" t="s">
        <v>749</v>
      </c>
    </row>
    <row r="182" spans="1:65" s="14" customFormat="1" ht="11.25">
      <c r="B182" s="183"/>
      <c r="D182" s="176" t="s">
        <v>150</v>
      </c>
      <c r="E182" s="184" t="s">
        <v>1</v>
      </c>
      <c r="F182" s="185" t="s">
        <v>750</v>
      </c>
      <c r="H182" s="186">
        <v>0.216</v>
      </c>
      <c r="I182" s="187"/>
      <c r="L182" s="183"/>
      <c r="M182" s="188"/>
      <c r="N182" s="189"/>
      <c r="O182" s="189"/>
      <c r="P182" s="189"/>
      <c r="Q182" s="189"/>
      <c r="R182" s="189"/>
      <c r="S182" s="189"/>
      <c r="T182" s="190"/>
      <c r="AT182" s="184" t="s">
        <v>150</v>
      </c>
      <c r="AU182" s="184" t="s">
        <v>88</v>
      </c>
      <c r="AV182" s="14" t="s">
        <v>88</v>
      </c>
      <c r="AW182" s="14" t="s">
        <v>34</v>
      </c>
      <c r="AX182" s="14" t="s">
        <v>78</v>
      </c>
      <c r="AY182" s="184" t="s">
        <v>142</v>
      </c>
    </row>
    <row r="183" spans="1:65" s="15" customFormat="1" ht="11.25">
      <c r="B183" s="191"/>
      <c r="D183" s="176" t="s">
        <v>150</v>
      </c>
      <c r="E183" s="192" t="s">
        <v>1</v>
      </c>
      <c r="F183" s="193" t="s">
        <v>163</v>
      </c>
      <c r="H183" s="194">
        <v>0.216</v>
      </c>
      <c r="I183" s="195"/>
      <c r="L183" s="191"/>
      <c r="M183" s="196"/>
      <c r="N183" s="197"/>
      <c r="O183" s="197"/>
      <c r="P183" s="197"/>
      <c r="Q183" s="197"/>
      <c r="R183" s="197"/>
      <c r="S183" s="197"/>
      <c r="T183" s="198"/>
      <c r="AT183" s="192" t="s">
        <v>150</v>
      </c>
      <c r="AU183" s="192" t="s">
        <v>88</v>
      </c>
      <c r="AV183" s="15" t="s">
        <v>148</v>
      </c>
      <c r="AW183" s="15" t="s">
        <v>34</v>
      </c>
      <c r="AX183" s="15" t="s">
        <v>86</v>
      </c>
      <c r="AY183" s="192" t="s">
        <v>142</v>
      </c>
    </row>
    <row r="184" spans="1:65" s="2" customFormat="1" ht="16.5" customHeight="1">
      <c r="A184" s="33"/>
      <c r="B184" s="161"/>
      <c r="C184" s="162" t="s">
        <v>298</v>
      </c>
      <c r="D184" s="162" t="s">
        <v>144</v>
      </c>
      <c r="E184" s="163" t="s">
        <v>354</v>
      </c>
      <c r="F184" s="164" t="s">
        <v>355</v>
      </c>
      <c r="G184" s="165" t="s">
        <v>185</v>
      </c>
      <c r="H184" s="166">
        <v>1.1519999999999999</v>
      </c>
      <c r="I184" s="167"/>
      <c r="J184" s="168">
        <f>ROUND(I184*H184,2)</f>
        <v>0</v>
      </c>
      <c r="K184" s="164" t="s">
        <v>1046</v>
      </c>
      <c r="L184" s="34"/>
      <c r="M184" s="169" t="s">
        <v>1</v>
      </c>
      <c r="N184" s="170" t="s">
        <v>43</v>
      </c>
      <c r="O184" s="59"/>
      <c r="P184" s="171">
        <f>O184*H184</f>
        <v>0</v>
      </c>
      <c r="Q184" s="171">
        <v>2.2563399999999998</v>
      </c>
      <c r="R184" s="171">
        <f>Q184*H184</f>
        <v>2.5993036799999998</v>
      </c>
      <c r="S184" s="171">
        <v>0</v>
      </c>
      <c r="T184" s="17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3" t="s">
        <v>148</v>
      </c>
      <c r="AT184" s="173" t="s">
        <v>144</v>
      </c>
      <c r="AU184" s="173" t="s">
        <v>88</v>
      </c>
      <c r="AY184" s="18" t="s">
        <v>142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8" t="s">
        <v>86</v>
      </c>
      <c r="BK184" s="174">
        <f>ROUND(I184*H184,2)</f>
        <v>0</v>
      </c>
      <c r="BL184" s="18" t="s">
        <v>148</v>
      </c>
      <c r="BM184" s="173" t="s">
        <v>751</v>
      </c>
    </row>
    <row r="185" spans="1:65" s="14" customFormat="1" ht="11.25">
      <c r="B185" s="183"/>
      <c r="D185" s="176" t="s">
        <v>150</v>
      </c>
      <c r="E185" s="184" t="s">
        <v>1</v>
      </c>
      <c r="F185" s="185" t="s">
        <v>752</v>
      </c>
      <c r="H185" s="186">
        <v>1.1519999999999999</v>
      </c>
      <c r="I185" s="187"/>
      <c r="L185" s="183"/>
      <c r="M185" s="188"/>
      <c r="N185" s="189"/>
      <c r="O185" s="189"/>
      <c r="P185" s="189"/>
      <c r="Q185" s="189"/>
      <c r="R185" s="189"/>
      <c r="S185" s="189"/>
      <c r="T185" s="190"/>
      <c r="AT185" s="184" t="s">
        <v>150</v>
      </c>
      <c r="AU185" s="184" t="s">
        <v>88</v>
      </c>
      <c r="AV185" s="14" t="s">
        <v>88</v>
      </c>
      <c r="AW185" s="14" t="s">
        <v>34</v>
      </c>
      <c r="AX185" s="14" t="s">
        <v>86</v>
      </c>
      <c r="AY185" s="184" t="s">
        <v>142</v>
      </c>
    </row>
    <row r="186" spans="1:65" s="12" customFormat="1" ht="22.9" customHeight="1">
      <c r="B186" s="148"/>
      <c r="D186" s="149" t="s">
        <v>77</v>
      </c>
      <c r="E186" s="159" t="s">
        <v>220</v>
      </c>
      <c r="F186" s="159" t="s">
        <v>440</v>
      </c>
      <c r="I186" s="151"/>
      <c r="J186" s="160">
        <f>BK186</f>
        <v>0</v>
      </c>
      <c r="L186" s="148"/>
      <c r="M186" s="153"/>
      <c r="N186" s="154"/>
      <c r="O186" s="154"/>
      <c r="P186" s="155">
        <f>SUM(P187:P188)</f>
        <v>0</v>
      </c>
      <c r="Q186" s="154"/>
      <c r="R186" s="155">
        <f>SUM(R187:R188)</f>
        <v>0</v>
      </c>
      <c r="S186" s="154"/>
      <c r="T186" s="156">
        <f>SUM(T187:T188)</f>
        <v>0</v>
      </c>
      <c r="AR186" s="149" t="s">
        <v>86</v>
      </c>
      <c r="AT186" s="157" t="s">
        <v>77</v>
      </c>
      <c r="AU186" s="157" t="s">
        <v>86</v>
      </c>
      <c r="AY186" s="149" t="s">
        <v>142</v>
      </c>
      <c r="BK186" s="158">
        <f>SUM(BK187:BK188)</f>
        <v>0</v>
      </c>
    </row>
    <row r="187" spans="1:65" s="2" customFormat="1" ht="16.5" customHeight="1">
      <c r="A187" s="33"/>
      <c r="B187" s="161"/>
      <c r="C187" s="162" t="s">
        <v>312</v>
      </c>
      <c r="D187" s="162" t="s">
        <v>144</v>
      </c>
      <c r="E187" s="163" t="s">
        <v>753</v>
      </c>
      <c r="F187" s="164" t="s">
        <v>754</v>
      </c>
      <c r="G187" s="165" t="s">
        <v>362</v>
      </c>
      <c r="H187" s="166">
        <v>2</v>
      </c>
      <c r="I187" s="167"/>
      <c r="J187" s="168">
        <f>ROUND(I187*H187,2)</f>
        <v>0</v>
      </c>
      <c r="K187" s="164" t="s">
        <v>1</v>
      </c>
      <c r="L187" s="34"/>
      <c r="M187" s="169" t="s">
        <v>1</v>
      </c>
      <c r="N187" s="170" t="s">
        <v>43</v>
      </c>
      <c r="O187" s="59"/>
      <c r="P187" s="171">
        <f>O187*H187</f>
        <v>0</v>
      </c>
      <c r="Q187" s="171">
        <v>0</v>
      </c>
      <c r="R187" s="171">
        <f>Q187*H187</f>
        <v>0</v>
      </c>
      <c r="S187" s="171">
        <v>0</v>
      </c>
      <c r="T187" s="17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3" t="s">
        <v>148</v>
      </c>
      <c r="AT187" s="173" t="s">
        <v>144</v>
      </c>
      <c r="AU187" s="173" t="s">
        <v>88</v>
      </c>
      <c r="AY187" s="18" t="s">
        <v>142</v>
      </c>
      <c r="BE187" s="174">
        <f>IF(N187="základní",J187,0)</f>
        <v>0</v>
      </c>
      <c r="BF187" s="174">
        <f>IF(N187="snížená",J187,0)</f>
        <v>0</v>
      </c>
      <c r="BG187" s="174">
        <f>IF(N187="zákl. přenesená",J187,0)</f>
        <v>0</v>
      </c>
      <c r="BH187" s="174">
        <f>IF(N187="sníž. přenesená",J187,0)</f>
        <v>0</v>
      </c>
      <c r="BI187" s="174">
        <f>IF(N187="nulová",J187,0)</f>
        <v>0</v>
      </c>
      <c r="BJ187" s="18" t="s">
        <v>86</v>
      </c>
      <c r="BK187" s="174">
        <f>ROUND(I187*H187,2)</f>
        <v>0</v>
      </c>
      <c r="BL187" s="18" t="s">
        <v>148</v>
      </c>
      <c r="BM187" s="173" t="s">
        <v>755</v>
      </c>
    </row>
    <row r="188" spans="1:65" s="2" customFormat="1" ht="21.75" customHeight="1">
      <c r="A188" s="33"/>
      <c r="B188" s="161"/>
      <c r="C188" s="162" t="s">
        <v>319</v>
      </c>
      <c r="D188" s="162" t="s">
        <v>144</v>
      </c>
      <c r="E188" s="163" t="s">
        <v>756</v>
      </c>
      <c r="F188" s="164" t="s">
        <v>757</v>
      </c>
      <c r="G188" s="165" t="s">
        <v>362</v>
      </c>
      <c r="H188" s="166">
        <v>2</v>
      </c>
      <c r="I188" s="167"/>
      <c r="J188" s="168">
        <f>ROUND(I188*H188,2)</f>
        <v>0</v>
      </c>
      <c r="K188" s="164" t="s">
        <v>1</v>
      </c>
      <c r="L188" s="34"/>
      <c r="M188" s="169" t="s">
        <v>1</v>
      </c>
      <c r="N188" s="170" t="s">
        <v>43</v>
      </c>
      <c r="O188" s="59"/>
      <c r="P188" s="171">
        <f>O188*H188</f>
        <v>0</v>
      </c>
      <c r="Q188" s="171">
        <v>0</v>
      </c>
      <c r="R188" s="171">
        <f>Q188*H188</f>
        <v>0</v>
      </c>
      <c r="S188" s="171">
        <v>0</v>
      </c>
      <c r="T188" s="17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3" t="s">
        <v>148</v>
      </c>
      <c r="AT188" s="173" t="s">
        <v>144</v>
      </c>
      <c r="AU188" s="173" t="s">
        <v>88</v>
      </c>
      <c r="AY188" s="18" t="s">
        <v>142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18" t="s">
        <v>86</v>
      </c>
      <c r="BK188" s="174">
        <f>ROUND(I188*H188,2)</f>
        <v>0</v>
      </c>
      <c r="BL188" s="18" t="s">
        <v>148</v>
      </c>
      <c r="BM188" s="173" t="s">
        <v>758</v>
      </c>
    </row>
    <row r="189" spans="1:65" s="12" customFormat="1" ht="22.9" customHeight="1">
      <c r="B189" s="148"/>
      <c r="D189" s="149" t="s">
        <v>77</v>
      </c>
      <c r="E189" s="159" t="s">
        <v>599</v>
      </c>
      <c r="F189" s="159" t="s">
        <v>600</v>
      </c>
      <c r="I189" s="151"/>
      <c r="J189" s="160">
        <f>BK189</f>
        <v>0</v>
      </c>
      <c r="L189" s="148"/>
      <c r="M189" s="153"/>
      <c r="N189" s="154"/>
      <c r="O189" s="154"/>
      <c r="P189" s="155">
        <f>P190</f>
        <v>0</v>
      </c>
      <c r="Q189" s="154"/>
      <c r="R189" s="155">
        <f>R190</f>
        <v>0</v>
      </c>
      <c r="S189" s="154"/>
      <c r="T189" s="156">
        <f>T190</f>
        <v>0</v>
      </c>
      <c r="AR189" s="149" t="s">
        <v>86</v>
      </c>
      <c r="AT189" s="157" t="s">
        <v>77</v>
      </c>
      <c r="AU189" s="157" t="s">
        <v>86</v>
      </c>
      <c r="AY189" s="149" t="s">
        <v>142</v>
      </c>
      <c r="BK189" s="158">
        <f>BK190</f>
        <v>0</v>
      </c>
    </row>
    <row r="190" spans="1:65" s="2" customFormat="1" ht="16.5" customHeight="1">
      <c r="A190" s="33"/>
      <c r="B190" s="161"/>
      <c r="C190" s="162" t="s">
        <v>324</v>
      </c>
      <c r="D190" s="162" t="s">
        <v>144</v>
      </c>
      <c r="E190" s="163" t="s">
        <v>602</v>
      </c>
      <c r="F190" s="164" t="s">
        <v>603</v>
      </c>
      <c r="G190" s="165" t="s">
        <v>246</v>
      </c>
      <c r="H190" s="166">
        <v>671.18899999999996</v>
      </c>
      <c r="I190" s="167"/>
      <c r="J190" s="168">
        <f>ROUND(I190*H190,2)</f>
        <v>0</v>
      </c>
      <c r="K190" s="164" t="s">
        <v>1046</v>
      </c>
      <c r="L190" s="34"/>
      <c r="M190" s="218" t="s">
        <v>1</v>
      </c>
      <c r="N190" s="219" t="s">
        <v>43</v>
      </c>
      <c r="O190" s="220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3" t="s">
        <v>148</v>
      </c>
      <c r="AT190" s="173" t="s">
        <v>144</v>
      </c>
      <c r="AU190" s="173" t="s">
        <v>88</v>
      </c>
      <c r="AY190" s="18" t="s">
        <v>142</v>
      </c>
      <c r="BE190" s="174">
        <f>IF(N190="základní",J190,0)</f>
        <v>0</v>
      </c>
      <c r="BF190" s="174">
        <f>IF(N190="snížená",J190,0)</f>
        <v>0</v>
      </c>
      <c r="BG190" s="174">
        <f>IF(N190="zákl. přenesená",J190,0)</f>
        <v>0</v>
      </c>
      <c r="BH190" s="174">
        <f>IF(N190="sníž. přenesená",J190,0)</f>
        <v>0</v>
      </c>
      <c r="BI190" s="174">
        <f>IF(N190="nulová",J190,0)</f>
        <v>0</v>
      </c>
      <c r="BJ190" s="18" t="s">
        <v>86</v>
      </c>
      <c r="BK190" s="174">
        <f>ROUND(I190*H190,2)</f>
        <v>0</v>
      </c>
      <c r="BL190" s="18" t="s">
        <v>148</v>
      </c>
      <c r="BM190" s="173" t="s">
        <v>759</v>
      </c>
    </row>
    <row r="191" spans="1:65" s="2" customFormat="1" ht="6.95" customHeight="1">
      <c r="A191" s="33"/>
      <c r="B191" s="48"/>
      <c r="C191" s="49"/>
      <c r="D191" s="49"/>
      <c r="E191" s="49"/>
      <c r="F191" s="49"/>
      <c r="G191" s="49"/>
      <c r="H191" s="49"/>
      <c r="I191" s="121"/>
      <c r="J191" s="49"/>
      <c r="K191" s="49"/>
      <c r="L191" s="34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autoFilter ref="C120:K19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3"/>
  <sheetViews>
    <sheetView showGridLines="0" topLeftCell="A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1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2" t="str">
        <f>'Rekapitulace stavby'!K6</f>
        <v>Rekonstrukce a modernizace školního hřiště ZŠ  Broumovská</v>
      </c>
      <c r="F7" s="263"/>
      <c r="G7" s="263"/>
      <c r="H7" s="263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3" t="s">
        <v>760</v>
      </c>
      <c r="F9" s="264"/>
      <c r="G9" s="264"/>
      <c r="H9" s="264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17. 1. 2022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9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5" t="str">
        <f>'Rekapitulace stavby'!E14</f>
        <v>Vyplň údaj</v>
      </c>
      <c r="F18" s="245"/>
      <c r="G18" s="245"/>
      <c r="H18" s="245"/>
      <c r="I18" s="9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9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9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9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0" t="s">
        <v>1</v>
      </c>
      <c r="F27" s="250"/>
      <c r="G27" s="250"/>
      <c r="H27" s="25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38</v>
      </c>
      <c r="E30" s="33"/>
      <c r="F30" s="33"/>
      <c r="G30" s="33"/>
      <c r="H30" s="33"/>
      <c r="I30" s="97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105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42</v>
      </c>
      <c r="E33" s="28" t="s">
        <v>43</v>
      </c>
      <c r="F33" s="107">
        <f>ROUND((SUM(BE125:BE272)),  2)</f>
        <v>0</v>
      </c>
      <c r="G33" s="33"/>
      <c r="H33" s="33"/>
      <c r="I33" s="108">
        <v>0.21</v>
      </c>
      <c r="J33" s="107">
        <f>ROUND(((SUM(BE125:BE272))*I33),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7">
        <f>ROUND((SUM(BF125:BF272)),  2)</f>
        <v>0</v>
      </c>
      <c r="G34" s="33"/>
      <c r="H34" s="33"/>
      <c r="I34" s="108">
        <v>0.15</v>
      </c>
      <c r="J34" s="107">
        <f>ROUND(((SUM(BF125:BF272))*I34),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7">
        <f>ROUND((SUM(BG125:BG272)),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7">
        <f>ROUND((SUM(BH125:BH272)),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7">
        <f>ROUND((SUM(BI125:BI272)),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48</v>
      </c>
      <c r="E39" s="61"/>
      <c r="F39" s="61"/>
      <c r="G39" s="111" t="s">
        <v>49</v>
      </c>
      <c r="H39" s="112" t="s">
        <v>50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7" t="s">
        <v>54</v>
      </c>
      <c r="G61" s="46" t="s">
        <v>53</v>
      </c>
      <c r="H61" s="36"/>
      <c r="I61" s="118"/>
      <c r="J61" s="11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7" t="s">
        <v>54</v>
      </c>
      <c r="G76" s="46" t="s">
        <v>53</v>
      </c>
      <c r="H76" s="36"/>
      <c r="I76" s="118"/>
      <c r="J76" s="11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2" t="str">
        <f>E7</f>
        <v>Rekonstrukce a modernizace školního hřiště ZŠ  Broumovská</v>
      </c>
      <c r="F85" s="263"/>
      <c r="G85" s="263"/>
      <c r="H85" s="263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3" t="str">
        <f>E9</f>
        <v>03 - SO.03 Streetballové hřiště</v>
      </c>
      <c r="F87" s="264"/>
      <c r="G87" s="264"/>
      <c r="H87" s="264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Liberec</v>
      </c>
      <c r="G89" s="33"/>
      <c r="H89" s="33"/>
      <c r="I89" s="98" t="s">
        <v>22</v>
      </c>
      <c r="J89" s="56" t="str">
        <f>IF(J12="","",J12)</f>
        <v>17. 1. 2022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Statutární město Liberec, nám .Dr.E. Beneše</v>
      </c>
      <c r="G91" s="33"/>
      <c r="H91" s="33"/>
      <c r="I91" s="98" t="s">
        <v>31</v>
      </c>
      <c r="J91" s="31" t="str">
        <f>E21</f>
        <v>Pitter Design, s.r.o.Pardubice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98" t="s">
        <v>35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109</v>
      </c>
      <c r="E97" s="129"/>
      <c r="F97" s="129"/>
      <c r="G97" s="129"/>
      <c r="H97" s="129"/>
      <c r="I97" s="130"/>
      <c r="J97" s="131">
        <f>J126</f>
        <v>0</v>
      </c>
      <c r="L97" s="127"/>
    </row>
    <row r="98" spans="1:31" s="10" customFormat="1" ht="19.899999999999999" customHeight="1">
      <c r="B98" s="132"/>
      <c r="D98" s="133" t="s">
        <v>110</v>
      </c>
      <c r="E98" s="134"/>
      <c r="F98" s="134"/>
      <c r="G98" s="134"/>
      <c r="H98" s="134"/>
      <c r="I98" s="135"/>
      <c r="J98" s="136">
        <f>J127</f>
        <v>0</v>
      </c>
      <c r="L98" s="132"/>
    </row>
    <row r="99" spans="1:31" s="10" customFormat="1" ht="19.899999999999999" customHeight="1">
      <c r="B99" s="132"/>
      <c r="D99" s="133" t="s">
        <v>111</v>
      </c>
      <c r="E99" s="134"/>
      <c r="F99" s="134"/>
      <c r="G99" s="134"/>
      <c r="H99" s="134"/>
      <c r="I99" s="135"/>
      <c r="J99" s="136">
        <f>J179</f>
        <v>0</v>
      </c>
      <c r="L99" s="132"/>
    </row>
    <row r="100" spans="1:31" s="10" customFormat="1" ht="19.899999999999999" customHeight="1">
      <c r="B100" s="132"/>
      <c r="D100" s="133" t="s">
        <v>112</v>
      </c>
      <c r="E100" s="134"/>
      <c r="F100" s="134"/>
      <c r="G100" s="134"/>
      <c r="H100" s="134"/>
      <c r="I100" s="135"/>
      <c r="J100" s="136">
        <f>J210</f>
        <v>0</v>
      </c>
      <c r="L100" s="132"/>
    </row>
    <row r="101" spans="1:31" s="10" customFormat="1" ht="19.899999999999999" customHeight="1">
      <c r="B101" s="132"/>
      <c r="D101" s="133" t="s">
        <v>114</v>
      </c>
      <c r="E101" s="134"/>
      <c r="F101" s="134"/>
      <c r="G101" s="134"/>
      <c r="H101" s="134"/>
      <c r="I101" s="135"/>
      <c r="J101" s="136">
        <f>J219</f>
        <v>0</v>
      </c>
      <c r="L101" s="132"/>
    </row>
    <row r="102" spans="1:31" s="10" customFormat="1" ht="19.899999999999999" customHeight="1">
      <c r="B102" s="132"/>
      <c r="D102" s="133" t="s">
        <v>116</v>
      </c>
      <c r="E102" s="134"/>
      <c r="F102" s="134"/>
      <c r="G102" s="134"/>
      <c r="H102" s="134"/>
      <c r="I102" s="135"/>
      <c r="J102" s="136">
        <f>J235</f>
        <v>0</v>
      </c>
      <c r="L102" s="132"/>
    </row>
    <row r="103" spans="1:31" s="10" customFormat="1" ht="19.899999999999999" customHeight="1">
      <c r="B103" s="132"/>
      <c r="D103" s="133" t="s">
        <v>118</v>
      </c>
      <c r="E103" s="134"/>
      <c r="F103" s="134"/>
      <c r="G103" s="134"/>
      <c r="H103" s="134"/>
      <c r="I103" s="135"/>
      <c r="J103" s="136">
        <f>J252</f>
        <v>0</v>
      </c>
      <c r="L103" s="132"/>
    </row>
    <row r="104" spans="1:31" s="9" customFormat="1" ht="24.95" customHeight="1">
      <c r="B104" s="127"/>
      <c r="D104" s="128" t="s">
        <v>119</v>
      </c>
      <c r="E104" s="129"/>
      <c r="F104" s="129"/>
      <c r="G104" s="129"/>
      <c r="H104" s="129"/>
      <c r="I104" s="130"/>
      <c r="J104" s="131">
        <f>J254</f>
        <v>0</v>
      </c>
      <c r="L104" s="127"/>
    </row>
    <row r="105" spans="1:31" s="10" customFormat="1" ht="19.899999999999999" customHeight="1">
      <c r="B105" s="132"/>
      <c r="D105" s="133" t="s">
        <v>121</v>
      </c>
      <c r="E105" s="134"/>
      <c r="F105" s="134"/>
      <c r="G105" s="134"/>
      <c r="H105" s="134"/>
      <c r="I105" s="135"/>
      <c r="J105" s="136">
        <f>J255</f>
        <v>0</v>
      </c>
      <c r="L105" s="132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121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122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127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62" t="str">
        <f>E7</f>
        <v>Rekonstrukce a modernizace školního hřiště ZŠ  Broumovská</v>
      </c>
      <c r="F115" s="263"/>
      <c r="G115" s="263"/>
      <c r="H115" s="26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102</v>
      </c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23" t="str">
        <f>E9</f>
        <v>03 - SO.03 Streetballové hřiště</v>
      </c>
      <c r="F117" s="264"/>
      <c r="G117" s="264"/>
      <c r="H117" s="264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3"/>
      <c r="E119" s="33"/>
      <c r="F119" s="26" t="str">
        <f>F12</f>
        <v>Liberec</v>
      </c>
      <c r="G119" s="33"/>
      <c r="H119" s="33"/>
      <c r="I119" s="98" t="s">
        <v>22</v>
      </c>
      <c r="J119" s="56" t="str">
        <f>IF(J12="","",J12)</f>
        <v>17. 1. 2022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24</v>
      </c>
      <c r="D121" s="33"/>
      <c r="E121" s="33"/>
      <c r="F121" s="26" t="str">
        <f>E15</f>
        <v>Statutární město Liberec, nám .Dr.E. Beneše</v>
      </c>
      <c r="G121" s="33"/>
      <c r="H121" s="33"/>
      <c r="I121" s="98" t="s">
        <v>31</v>
      </c>
      <c r="J121" s="31" t="str">
        <f>E21</f>
        <v>Pitter Design, s.r.o.Pardubice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29</v>
      </c>
      <c r="D122" s="33"/>
      <c r="E122" s="33"/>
      <c r="F122" s="26" t="str">
        <f>IF(E18="","",E18)</f>
        <v>Vyplň údaj</v>
      </c>
      <c r="G122" s="33"/>
      <c r="H122" s="33"/>
      <c r="I122" s="98" t="s">
        <v>35</v>
      </c>
      <c r="J122" s="31" t="str">
        <f>E24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37"/>
      <c r="B124" s="138"/>
      <c r="C124" s="139" t="s">
        <v>128</v>
      </c>
      <c r="D124" s="140" t="s">
        <v>63</v>
      </c>
      <c r="E124" s="140" t="s">
        <v>59</v>
      </c>
      <c r="F124" s="140" t="s">
        <v>60</v>
      </c>
      <c r="G124" s="140" t="s">
        <v>129</v>
      </c>
      <c r="H124" s="140" t="s">
        <v>130</v>
      </c>
      <c r="I124" s="141" t="s">
        <v>131</v>
      </c>
      <c r="J124" s="140" t="s">
        <v>106</v>
      </c>
      <c r="K124" s="142" t="s">
        <v>132</v>
      </c>
      <c r="L124" s="143"/>
      <c r="M124" s="63" t="s">
        <v>1</v>
      </c>
      <c r="N124" s="64" t="s">
        <v>42</v>
      </c>
      <c r="O124" s="64" t="s">
        <v>133</v>
      </c>
      <c r="P124" s="64" t="s">
        <v>134</v>
      </c>
      <c r="Q124" s="64" t="s">
        <v>135</v>
      </c>
      <c r="R124" s="64" t="s">
        <v>136</v>
      </c>
      <c r="S124" s="64" t="s">
        <v>137</v>
      </c>
      <c r="T124" s="65" t="s">
        <v>138</v>
      </c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</row>
    <row r="125" spans="1:65" s="2" customFormat="1" ht="22.9" customHeight="1">
      <c r="A125" s="33"/>
      <c r="B125" s="34"/>
      <c r="C125" s="70" t="s">
        <v>139</v>
      </c>
      <c r="D125" s="33"/>
      <c r="E125" s="33"/>
      <c r="F125" s="33"/>
      <c r="G125" s="33"/>
      <c r="H125" s="33"/>
      <c r="I125" s="97"/>
      <c r="J125" s="144">
        <f>BK125</f>
        <v>0</v>
      </c>
      <c r="K125" s="33"/>
      <c r="L125" s="34"/>
      <c r="M125" s="66"/>
      <c r="N125" s="57"/>
      <c r="O125" s="67"/>
      <c r="P125" s="145">
        <f>P126+P254</f>
        <v>0</v>
      </c>
      <c r="Q125" s="67"/>
      <c r="R125" s="145">
        <f>R126+R254</f>
        <v>106.15500202000001</v>
      </c>
      <c r="S125" s="67"/>
      <c r="T125" s="146">
        <f>T126+T254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77</v>
      </c>
      <c r="AU125" s="18" t="s">
        <v>108</v>
      </c>
      <c r="BK125" s="147">
        <f>BK126+BK254</f>
        <v>0</v>
      </c>
    </row>
    <row r="126" spans="1:65" s="12" customFormat="1" ht="25.9" customHeight="1">
      <c r="B126" s="148"/>
      <c r="D126" s="149" t="s">
        <v>77</v>
      </c>
      <c r="E126" s="150" t="s">
        <v>140</v>
      </c>
      <c r="F126" s="150" t="s">
        <v>141</v>
      </c>
      <c r="I126" s="151"/>
      <c r="J126" s="152">
        <f>BK126</f>
        <v>0</v>
      </c>
      <c r="L126" s="148"/>
      <c r="M126" s="153"/>
      <c r="N126" s="154"/>
      <c r="O126" s="154"/>
      <c r="P126" s="155">
        <f>P127+P179+P210+P219+P235+P252</f>
        <v>0</v>
      </c>
      <c r="Q126" s="154"/>
      <c r="R126" s="155">
        <f>R127+R179+R210+R219+R235+R252</f>
        <v>106.13526160000001</v>
      </c>
      <c r="S126" s="154"/>
      <c r="T126" s="156">
        <f>T127+T179+T210+T219+T235+T252</f>
        <v>0</v>
      </c>
      <c r="AR126" s="149" t="s">
        <v>86</v>
      </c>
      <c r="AT126" s="157" t="s">
        <v>77</v>
      </c>
      <c r="AU126" s="157" t="s">
        <v>78</v>
      </c>
      <c r="AY126" s="149" t="s">
        <v>142</v>
      </c>
      <c r="BK126" s="158">
        <f>BK127+BK179+BK210+BK219+BK235+BK252</f>
        <v>0</v>
      </c>
    </row>
    <row r="127" spans="1:65" s="12" customFormat="1" ht="22.9" customHeight="1">
      <c r="B127" s="148"/>
      <c r="D127" s="149" t="s">
        <v>77</v>
      </c>
      <c r="E127" s="159" t="s">
        <v>86</v>
      </c>
      <c r="F127" s="159" t="s">
        <v>143</v>
      </c>
      <c r="I127" s="151"/>
      <c r="J127" s="160">
        <f>BK127</f>
        <v>0</v>
      </c>
      <c r="L127" s="148"/>
      <c r="M127" s="153"/>
      <c r="N127" s="154"/>
      <c r="O127" s="154"/>
      <c r="P127" s="155">
        <f>SUM(P128:P178)</f>
        <v>0</v>
      </c>
      <c r="Q127" s="154"/>
      <c r="R127" s="155">
        <f>SUM(R128:R178)</f>
        <v>0</v>
      </c>
      <c r="S127" s="154"/>
      <c r="T127" s="156">
        <f>SUM(T128:T178)</f>
        <v>0</v>
      </c>
      <c r="AR127" s="149" t="s">
        <v>86</v>
      </c>
      <c r="AT127" s="157" t="s">
        <v>77</v>
      </c>
      <c r="AU127" s="157" t="s">
        <v>86</v>
      </c>
      <c r="AY127" s="149" t="s">
        <v>142</v>
      </c>
      <c r="BK127" s="158">
        <f>SUM(BK128:BK178)</f>
        <v>0</v>
      </c>
    </row>
    <row r="128" spans="1:65" s="2" customFormat="1" ht="21.75" customHeight="1">
      <c r="A128" s="33"/>
      <c r="B128" s="161"/>
      <c r="C128" s="162" t="s">
        <v>86</v>
      </c>
      <c r="D128" s="162" t="s">
        <v>144</v>
      </c>
      <c r="E128" s="163" t="s">
        <v>145</v>
      </c>
      <c r="F128" s="164" t="s">
        <v>146</v>
      </c>
      <c r="G128" s="165" t="s">
        <v>147</v>
      </c>
      <c r="H128" s="166">
        <v>289.36</v>
      </c>
      <c r="I128" s="167"/>
      <c r="J128" s="168">
        <f>ROUND(I128*H128,2)</f>
        <v>0</v>
      </c>
      <c r="K128" s="164" t="s">
        <v>1046</v>
      </c>
      <c r="L128" s="34"/>
      <c r="M128" s="169" t="s">
        <v>1</v>
      </c>
      <c r="N128" s="170" t="s">
        <v>43</v>
      </c>
      <c r="O128" s="59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3" t="s">
        <v>148</v>
      </c>
      <c r="AT128" s="173" t="s">
        <v>144</v>
      </c>
      <c r="AU128" s="173" t="s">
        <v>88</v>
      </c>
      <c r="AY128" s="18" t="s">
        <v>142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8" t="s">
        <v>86</v>
      </c>
      <c r="BK128" s="174">
        <f>ROUND(I128*H128,2)</f>
        <v>0</v>
      </c>
      <c r="BL128" s="18" t="s">
        <v>148</v>
      </c>
      <c r="BM128" s="173" t="s">
        <v>761</v>
      </c>
    </row>
    <row r="129" spans="1:65" s="13" customFormat="1" ht="11.25">
      <c r="B129" s="175"/>
      <c r="D129" s="176" t="s">
        <v>150</v>
      </c>
      <c r="E129" s="177" t="s">
        <v>1</v>
      </c>
      <c r="F129" s="178" t="s">
        <v>762</v>
      </c>
      <c r="H129" s="177" t="s">
        <v>1</v>
      </c>
      <c r="I129" s="179"/>
      <c r="L129" s="175"/>
      <c r="M129" s="180"/>
      <c r="N129" s="181"/>
      <c r="O129" s="181"/>
      <c r="P129" s="181"/>
      <c r="Q129" s="181"/>
      <c r="R129" s="181"/>
      <c r="S129" s="181"/>
      <c r="T129" s="182"/>
      <c r="AT129" s="177" t="s">
        <v>150</v>
      </c>
      <c r="AU129" s="177" t="s">
        <v>88</v>
      </c>
      <c r="AV129" s="13" t="s">
        <v>86</v>
      </c>
      <c r="AW129" s="13" t="s">
        <v>34</v>
      </c>
      <c r="AX129" s="13" t="s">
        <v>78</v>
      </c>
      <c r="AY129" s="177" t="s">
        <v>142</v>
      </c>
    </row>
    <row r="130" spans="1:65" s="14" customFormat="1" ht="11.25">
      <c r="B130" s="183"/>
      <c r="D130" s="176" t="s">
        <v>150</v>
      </c>
      <c r="E130" s="184" t="s">
        <v>1</v>
      </c>
      <c r="F130" s="185" t="s">
        <v>763</v>
      </c>
      <c r="H130" s="186">
        <v>285.36</v>
      </c>
      <c r="I130" s="187"/>
      <c r="L130" s="183"/>
      <c r="M130" s="188"/>
      <c r="N130" s="189"/>
      <c r="O130" s="189"/>
      <c r="P130" s="189"/>
      <c r="Q130" s="189"/>
      <c r="R130" s="189"/>
      <c r="S130" s="189"/>
      <c r="T130" s="190"/>
      <c r="AT130" s="184" t="s">
        <v>150</v>
      </c>
      <c r="AU130" s="184" t="s">
        <v>88</v>
      </c>
      <c r="AV130" s="14" t="s">
        <v>88</v>
      </c>
      <c r="AW130" s="14" t="s">
        <v>34</v>
      </c>
      <c r="AX130" s="14" t="s">
        <v>78</v>
      </c>
      <c r="AY130" s="184" t="s">
        <v>142</v>
      </c>
    </row>
    <row r="131" spans="1:65" s="13" customFormat="1" ht="11.25">
      <c r="B131" s="175"/>
      <c r="D131" s="176" t="s">
        <v>150</v>
      </c>
      <c r="E131" s="177" t="s">
        <v>1</v>
      </c>
      <c r="F131" s="178" t="s">
        <v>153</v>
      </c>
      <c r="H131" s="177" t="s">
        <v>1</v>
      </c>
      <c r="I131" s="179"/>
      <c r="L131" s="175"/>
      <c r="M131" s="180"/>
      <c r="N131" s="181"/>
      <c r="O131" s="181"/>
      <c r="P131" s="181"/>
      <c r="Q131" s="181"/>
      <c r="R131" s="181"/>
      <c r="S131" s="181"/>
      <c r="T131" s="182"/>
      <c r="AT131" s="177" t="s">
        <v>150</v>
      </c>
      <c r="AU131" s="177" t="s">
        <v>88</v>
      </c>
      <c r="AV131" s="13" t="s">
        <v>86</v>
      </c>
      <c r="AW131" s="13" t="s">
        <v>34</v>
      </c>
      <c r="AX131" s="13" t="s">
        <v>78</v>
      </c>
      <c r="AY131" s="177" t="s">
        <v>142</v>
      </c>
    </row>
    <row r="132" spans="1:65" s="14" customFormat="1" ht="11.25">
      <c r="B132" s="183"/>
      <c r="D132" s="176" t="s">
        <v>150</v>
      </c>
      <c r="E132" s="184" t="s">
        <v>1</v>
      </c>
      <c r="F132" s="185" t="s">
        <v>154</v>
      </c>
      <c r="H132" s="186">
        <v>4</v>
      </c>
      <c r="I132" s="187"/>
      <c r="L132" s="183"/>
      <c r="M132" s="188"/>
      <c r="N132" s="189"/>
      <c r="O132" s="189"/>
      <c r="P132" s="189"/>
      <c r="Q132" s="189"/>
      <c r="R132" s="189"/>
      <c r="S132" s="189"/>
      <c r="T132" s="190"/>
      <c r="AT132" s="184" t="s">
        <v>150</v>
      </c>
      <c r="AU132" s="184" t="s">
        <v>88</v>
      </c>
      <c r="AV132" s="14" t="s">
        <v>88</v>
      </c>
      <c r="AW132" s="14" t="s">
        <v>34</v>
      </c>
      <c r="AX132" s="14" t="s">
        <v>78</v>
      </c>
      <c r="AY132" s="184" t="s">
        <v>142</v>
      </c>
    </row>
    <row r="133" spans="1:65" s="15" customFormat="1" ht="11.25">
      <c r="B133" s="191"/>
      <c r="D133" s="176" t="s">
        <v>150</v>
      </c>
      <c r="E133" s="192" t="s">
        <v>1</v>
      </c>
      <c r="F133" s="193" t="s">
        <v>163</v>
      </c>
      <c r="H133" s="194">
        <v>289.36</v>
      </c>
      <c r="I133" s="195"/>
      <c r="L133" s="191"/>
      <c r="M133" s="196"/>
      <c r="N133" s="197"/>
      <c r="O133" s="197"/>
      <c r="P133" s="197"/>
      <c r="Q133" s="197"/>
      <c r="R133" s="197"/>
      <c r="S133" s="197"/>
      <c r="T133" s="198"/>
      <c r="AT133" s="192" t="s">
        <v>150</v>
      </c>
      <c r="AU133" s="192" t="s">
        <v>88</v>
      </c>
      <c r="AV133" s="15" t="s">
        <v>148</v>
      </c>
      <c r="AW133" s="15" t="s">
        <v>34</v>
      </c>
      <c r="AX133" s="15" t="s">
        <v>86</v>
      </c>
      <c r="AY133" s="192" t="s">
        <v>142</v>
      </c>
    </row>
    <row r="134" spans="1:65" s="2" customFormat="1" ht="21.75" customHeight="1">
      <c r="A134" s="33"/>
      <c r="B134" s="161"/>
      <c r="C134" s="162" t="s">
        <v>88</v>
      </c>
      <c r="D134" s="162" t="s">
        <v>144</v>
      </c>
      <c r="E134" s="163" t="s">
        <v>178</v>
      </c>
      <c r="F134" s="164" t="s">
        <v>179</v>
      </c>
      <c r="G134" s="165" t="s">
        <v>147</v>
      </c>
      <c r="H134" s="166">
        <v>289.36</v>
      </c>
      <c r="I134" s="167"/>
      <c r="J134" s="168">
        <f>ROUND(I134*H134,2)</f>
        <v>0</v>
      </c>
      <c r="K134" s="164" t="s">
        <v>1046</v>
      </c>
      <c r="L134" s="34"/>
      <c r="M134" s="169" t="s">
        <v>1</v>
      </c>
      <c r="N134" s="170" t="s">
        <v>43</v>
      </c>
      <c r="O134" s="59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3" t="s">
        <v>148</v>
      </c>
      <c r="AT134" s="173" t="s">
        <v>144</v>
      </c>
      <c r="AU134" s="173" t="s">
        <v>88</v>
      </c>
      <c r="AY134" s="18" t="s">
        <v>142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8" t="s">
        <v>86</v>
      </c>
      <c r="BK134" s="174">
        <f>ROUND(I134*H134,2)</f>
        <v>0</v>
      </c>
      <c r="BL134" s="18" t="s">
        <v>148</v>
      </c>
      <c r="BM134" s="173" t="s">
        <v>764</v>
      </c>
    </row>
    <row r="135" spans="1:65" s="13" customFormat="1" ht="11.25">
      <c r="B135" s="175"/>
      <c r="D135" s="176" t="s">
        <v>150</v>
      </c>
      <c r="E135" s="177" t="s">
        <v>1</v>
      </c>
      <c r="F135" s="178" t="s">
        <v>765</v>
      </c>
      <c r="H135" s="177" t="s">
        <v>1</v>
      </c>
      <c r="I135" s="179"/>
      <c r="L135" s="175"/>
      <c r="M135" s="180"/>
      <c r="N135" s="181"/>
      <c r="O135" s="181"/>
      <c r="P135" s="181"/>
      <c r="Q135" s="181"/>
      <c r="R135" s="181"/>
      <c r="S135" s="181"/>
      <c r="T135" s="182"/>
      <c r="AT135" s="177" t="s">
        <v>150</v>
      </c>
      <c r="AU135" s="177" t="s">
        <v>88</v>
      </c>
      <c r="AV135" s="13" t="s">
        <v>86</v>
      </c>
      <c r="AW135" s="13" t="s">
        <v>34</v>
      </c>
      <c r="AX135" s="13" t="s">
        <v>78</v>
      </c>
      <c r="AY135" s="177" t="s">
        <v>142</v>
      </c>
    </row>
    <row r="136" spans="1:65" s="14" customFormat="1" ht="11.25">
      <c r="B136" s="183"/>
      <c r="D136" s="176" t="s">
        <v>150</v>
      </c>
      <c r="E136" s="184" t="s">
        <v>1</v>
      </c>
      <c r="F136" s="185" t="s">
        <v>763</v>
      </c>
      <c r="H136" s="186">
        <v>285.36</v>
      </c>
      <c r="I136" s="187"/>
      <c r="L136" s="183"/>
      <c r="M136" s="188"/>
      <c r="N136" s="189"/>
      <c r="O136" s="189"/>
      <c r="P136" s="189"/>
      <c r="Q136" s="189"/>
      <c r="R136" s="189"/>
      <c r="S136" s="189"/>
      <c r="T136" s="190"/>
      <c r="AT136" s="184" t="s">
        <v>150</v>
      </c>
      <c r="AU136" s="184" t="s">
        <v>88</v>
      </c>
      <c r="AV136" s="14" t="s">
        <v>88</v>
      </c>
      <c r="AW136" s="14" t="s">
        <v>34</v>
      </c>
      <c r="AX136" s="14" t="s">
        <v>78</v>
      </c>
      <c r="AY136" s="184" t="s">
        <v>142</v>
      </c>
    </row>
    <row r="137" spans="1:65" s="13" customFormat="1" ht="11.25">
      <c r="B137" s="175"/>
      <c r="D137" s="176" t="s">
        <v>150</v>
      </c>
      <c r="E137" s="177" t="s">
        <v>1</v>
      </c>
      <c r="F137" s="178" t="s">
        <v>153</v>
      </c>
      <c r="H137" s="177" t="s">
        <v>1</v>
      </c>
      <c r="I137" s="179"/>
      <c r="L137" s="175"/>
      <c r="M137" s="180"/>
      <c r="N137" s="181"/>
      <c r="O137" s="181"/>
      <c r="P137" s="181"/>
      <c r="Q137" s="181"/>
      <c r="R137" s="181"/>
      <c r="S137" s="181"/>
      <c r="T137" s="182"/>
      <c r="AT137" s="177" t="s">
        <v>150</v>
      </c>
      <c r="AU137" s="177" t="s">
        <v>88</v>
      </c>
      <c r="AV137" s="13" t="s">
        <v>86</v>
      </c>
      <c r="AW137" s="13" t="s">
        <v>34</v>
      </c>
      <c r="AX137" s="13" t="s">
        <v>78</v>
      </c>
      <c r="AY137" s="177" t="s">
        <v>142</v>
      </c>
    </row>
    <row r="138" spans="1:65" s="14" customFormat="1" ht="11.25">
      <c r="B138" s="183"/>
      <c r="D138" s="176" t="s">
        <v>150</v>
      </c>
      <c r="E138" s="184" t="s">
        <v>1</v>
      </c>
      <c r="F138" s="185" t="s">
        <v>154</v>
      </c>
      <c r="H138" s="186">
        <v>4</v>
      </c>
      <c r="I138" s="187"/>
      <c r="L138" s="183"/>
      <c r="M138" s="188"/>
      <c r="N138" s="189"/>
      <c r="O138" s="189"/>
      <c r="P138" s="189"/>
      <c r="Q138" s="189"/>
      <c r="R138" s="189"/>
      <c r="S138" s="189"/>
      <c r="T138" s="190"/>
      <c r="AT138" s="184" t="s">
        <v>150</v>
      </c>
      <c r="AU138" s="184" t="s">
        <v>88</v>
      </c>
      <c r="AV138" s="14" t="s">
        <v>88</v>
      </c>
      <c r="AW138" s="14" t="s">
        <v>34</v>
      </c>
      <c r="AX138" s="14" t="s">
        <v>78</v>
      </c>
      <c r="AY138" s="184" t="s">
        <v>142</v>
      </c>
    </row>
    <row r="139" spans="1:65" s="15" customFormat="1" ht="11.25">
      <c r="B139" s="191"/>
      <c r="D139" s="176" t="s">
        <v>150</v>
      </c>
      <c r="E139" s="192" t="s">
        <v>1</v>
      </c>
      <c r="F139" s="193" t="s">
        <v>163</v>
      </c>
      <c r="H139" s="194">
        <v>289.36</v>
      </c>
      <c r="I139" s="195"/>
      <c r="L139" s="191"/>
      <c r="M139" s="196"/>
      <c r="N139" s="197"/>
      <c r="O139" s="197"/>
      <c r="P139" s="197"/>
      <c r="Q139" s="197"/>
      <c r="R139" s="197"/>
      <c r="S139" s="197"/>
      <c r="T139" s="198"/>
      <c r="AT139" s="192" t="s">
        <v>150</v>
      </c>
      <c r="AU139" s="192" t="s">
        <v>88</v>
      </c>
      <c r="AV139" s="15" t="s">
        <v>148</v>
      </c>
      <c r="AW139" s="15" t="s">
        <v>34</v>
      </c>
      <c r="AX139" s="15" t="s">
        <v>86</v>
      </c>
      <c r="AY139" s="192" t="s">
        <v>142</v>
      </c>
    </row>
    <row r="140" spans="1:65" s="2" customFormat="1" ht="21.75" customHeight="1">
      <c r="A140" s="33"/>
      <c r="B140" s="161"/>
      <c r="C140" s="162" t="s">
        <v>167</v>
      </c>
      <c r="D140" s="162" t="s">
        <v>144</v>
      </c>
      <c r="E140" s="163" t="s">
        <v>766</v>
      </c>
      <c r="F140" s="164" t="s">
        <v>767</v>
      </c>
      <c r="G140" s="165" t="s">
        <v>185</v>
      </c>
      <c r="H140" s="166">
        <v>91.314999999999998</v>
      </c>
      <c r="I140" s="167"/>
      <c r="J140" s="168">
        <f>ROUND(I140*H140,2)</f>
        <v>0</v>
      </c>
      <c r="K140" s="164" t="s">
        <v>1046</v>
      </c>
      <c r="L140" s="34"/>
      <c r="M140" s="169" t="s">
        <v>1</v>
      </c>
      <c r="N140" s="170" t="s">
        <v>43</v>
      </c>
      <c r="O140" s="59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3" t="s">
        <v>148</v>
      </c>
      <c r="AT140" s="173" t="s">
        <v>144</v>
      </c>
      <c r="AU140" s="173" t="s">
        <v>88</v>
      </c>
      <c r="AY140" s="18" t="s">
        <v>142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8" t="s">
        <v>86</v>
      </c>
      <c r="BK140" s="174">
        <f>ROUND(I140*H140,2)</f>
        <v>0</v>
      </c>
      <c r="BL140" s="18" t="s">
        <v>148</v>
      </c>
      <c r="BM140" s="173" t="s">
        <v>768</v>
      </c>
    </row>
    <row r="141" spans="1:65" s="13" customFormat="1" ht="11.25">
      <c r="B141" s="175"/>
      <c r="D141" s="176" t="s">
        <v>150</v>
      </c>
      <c r="E141" s="177" t="s">
        <v>1</v>
      </c>
      <c r="F141" s="178" t="s">
        <v>762</v>
      </c>
      <c r="H141" s="177" t="s">
        <v>1</v>
      </c>
      <c r="I141" s="179"/>
      <c r="L141" s="175"/>
      <c r="M141" s="180"/>
      <c r="N141" s="181"/>
      <c r="O141" s="181"/>
      <c r="P141" s="181"/>
      <c r="Q141" s="181"/>
      <c r="R141" s="181"/>
      <c r="S141" s="181"/>
      <c r="T141" s="182"/>
      <c r="AT141" s="177" t="s">
        <v>150</v>
      </c>
      <c r="AU141" s="177" t="s">
        <v>88</v>
      </c>
      <c r="AV141" s="13" t="s">
        <v>86</v>
      </c>
      <c r="AW141" s="13" t="s">
        <v>34</v>
      </c>
      <c r="AX141" s="13" t="s">
        <v>78</v>
      </c>
      <c r="AY141" s="177" t="s">
        <v>142</v>
      </c>
    </row>
    <row r="142" spans="1:65" s="13" customFormat="1" ht="11.25">
      <c r="B142" s="175"/>
      <c r="D142" s="176" t="s">
        <v>150</v>
      </c>
      <c r="E142" s="177" t="s">
        <v>1</v>
      </c>
      <c r="F142" s="178" t="s">
        <v>765</v>
      </c>
      <c r="H142" s="177" t="s">
        <v>1</v>
      </c>
      <c r="I142" s="179"/>
      <c r="L142" s="175"/>
      <c r="M142" s="180"/>
      <c r="N142" s="181"/>
      <c r="O142" s="181"/>
      <c r="P142" s="181"/>
      <c r="Q142" s="181"/>
      <c r="R142" s="181"/>
      <c r="S142" s="181"/>
      <c r="T142" s="182"/>
      <c r="AT142" s="177" t="s">
        <v>150</v>
      </c>
      <c r="AU142" s="177" t="s">
        <v>88</v>
      </c>
      <c r="AV142" s="13" t="s">
        <v>86</v>
      </c>
      <c r="AW142" s="13" t="s">
        <v>34</v>
      </c>
      <c r="AX142" s="13" t="s">
        <v>78</v>
      </c>
      <c r="AY142" s="177" t="s">
        <v>142</v>
      </c>
    </row>
    <row r="143" spans="1:65" s="14" customFormat="1" ht="11.25">
      <c r="B143" s="183"/>
      <c r="D143" s="176" t="s">
        <v>150</v>
      </c>
      <c r="E143" s="184" t="s">
        <v>1</v>
      </c>
      <c r="F143" s="185" t="s">
        <v>769</v>
      </c>
      <c r="H143" s="186">
        <v>91.314999999999998</v>
      </c>
      <c r="I143" s="187"/>
      <c r="L143" s="183"/>
      <c r="M143" s="188"/>
      <c r="N143" s="189"/>
      <c r="O143" s="189"/>
      <c r="P143" s="189"/>
      <c r="Q143" s="189"/>
      <c r="R143" s="189"/>
      <c r="S143" s="189"/>
      <c r="T143" s="190"/>
      <c r="AT143" s="184" t="s">
        <v>150</v>
      </c>
      <c r="AU143" s="184" t="s">
        <v>88</v>
      </c>
      <c r="AV143" s="14" t="s">
        <v>88</v>
      </c>
      <c r="AW143" s="14" t="s">
        <v>34</v>
      </c>
      <c r="AX143" s="14" t="s">
        <v>78</v>
      </c>
      <c r="AY143" s="184" t="s">
        <v>142</v>
      </c>
    </row>
    <row r="144" spans="1:65" s="15" customFormat="1" ht="11.25">
      <c r="B144" s="191"/>
      <c r="D144" s="176" t="s">
        <v>150</v>
      </c>
      <c r="E144" s="192" t="s">
        <v>1</v>
      </c>
      <c r="F144" s="193" t="s">
        <v>163</v>
      </c>
      <c r="H144" s="194">
        <v>91.314999999999998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150</v>
      </c>
      <c r="AU144" s="192" t="s">
        <v>88</v>
      </c>
      <c r="AV144" s="15" t="s">
        <v>148</v>
      </c>
      <c r="AW144" s="15" t="s">
        <v>34</v>
      </c>
      <c r="AX144" s="15" t="s">
        <v>86</v>
      </c>
      <c r="AY144" s="192" t="s">
        <v>142</v>
      </c>
    </row>
    <row r="145" spans="1:65" s="2" customFormat="1" ht="21.75" customHeight="1">
      <c r="A145" s="33"/>
      <c r="B145" s="161"/>
      <c r="C145" s="162" t="s">
        <v>148</v>
      </c>
      <c r="D145" s="162" t="s">
        <v>144</v>
      </c>
      <c r="E145" s="163" t="s">
        <v>183</v>
      </c>
      <c r="F145" s="164" t="s">
        <v>184</v>
      </c>
      <c r="G145" s="165" t="s">
        <v>185</v>
      </c>
      <c r="H145" s="166">
        <v>7.95</v>
      </c>
      <c r="I145" s="167"/>
      <c r="J145" s="168">
        <f>ROUND(I145*H145,2)</f>
        <v>0</v>
      </c>
      <c r="K145" s="164" t="s">
        <v>1046</v>
      </c>
      <c r="L145" s="34"/>
      <c r="M145" s="169" t="s">
        <v>1</v>
      </c>
      <c r="N145" s="170" t="s">
        <v>43</v>
      </c>
      <c r="O145" s="59"/>
      <c r="P145" s="171">
        <f>O145*H145</f>
        <v>0</v>
      </c>
      <c r="Q145" s="171">
        <v>0</v>
      </c>
      <c r="R145" s="171">
        <f>Q145*H145</f>
        <v>0</v>
      </c>
      <c r="S145" s="171">
        <v>0</v>
      </c>
      <c r="T145" s="17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3" t="s">
        <v>148</v>
      </c>
      <c r="AT145" s="173" t="s">
        <v>144</v>
      </c>
      <c r="AU145" s="173" t="s">
        <v>88</v>
      </c>
      <c r="AY145" s="18" t="s">
        <v>142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8" t="s">
        <v>86</v>
      </c>
      <c r="BK145" s="174">
        <f>ROUND(I145*H145,2)</f>
        <v>0</v>
      </c>
      <c r="BL145" s="18" t="s">
        <v>148</v>
      </c>
      <c r="BM145" s="173" t="s">
        <v>770</v>
      </c>
    </row>
    <row r="146" spans="1:65" s="13" customFormat="1" ht="11.25">
      <c r="B146" s="175"/>
      <c r="D146" s="176" t="s">
        <v>150</v>
      </c>
      <c r="E146" s="177" t="s">
        <v>1</v>
      </c>
      <c r="F146" s="178" t="s">
        <v>771</v>
      </c>
      <c r="H146" s="177" t="s">
        <v>1</v>
      </c>
      <c r="I146" s="179"/>
      <c r="L146" s="175"/>
      <c r="M146" s="180"/>
      <c r="N146" s="181"/>
      <c r="O146" s="181"/>
      <c r="P146" s="181"/>
      <c r="Q146" s="181"/>
      <c r="R146" s="181"/>
      <c r="S146" s="181"/>
      <c r="T146" s="182"/>
      <c r="AT146" s="177" t="s">
        <v>150</v>
      </c>
      <c r="AU146" s="177" t="s">
        <v>88</v>
      </c>
      <c r="AV146" s="13" t="s">
        <v>86</v>
      </c>
      <c r="AW146" s="13" t="s">
        <v>34</v>
      </c>
      <c r="AX146" s="13" t="s">
        <v>78</v>
      </c>
      <c r="AY146" s="177" t="s">
        <v>142</v>
      </c>
    </row>
    <row r="147" spans="1:65" s="13" customFormat="1" ht="11.25">
      <c r="B147" s="175"/>
      <c r="D147" s="176" t="s">
        <v>150</v>
      </c>
      <c r="E147" s="177" t="s">
        <v>1</v>
      </c>
      <c r="F147" s="178" t="s">
        <v>772</v>
      </c>
      <c r="H147" s="177" t="s">
        <v>1</v>
      </c>
      <c r="I147" s="179"/>
      <c r="L147" s="175"/>
      <c r="M147" s="180"/>
      <c r="N147" s="181"/>
      <c r="O147" s="181"/>
      <c r="P147" s="181"/>
      <c r="Q147" s="181"/>
      <c r="R147" s="181"/>
      <c r="S147" s="181"/>
      <c r="T147" s="182"/>
      <c r="AT147" s="177" t="s">
        <v>150</v>
      </c>
      <c r="AU147" s="177" t="s">
        <v>88</v>
      </c>
      <c r="AV147" s="13" t="s">
        <v>86</v>
      </c>
      <c r="AW147" s="13" t="s">
        <v>34</v>
      </c>
      <c r="AX147" s="13" t="s">
        <v>78</v>
      </c>
      <c r="AY147" s="177" t="s">
        <v>142</v>
      </c>
    </row>
    <row r="148" spans="1:65" s="14" customFormat="1" ht="11.25">
      <c r="B148" s="183"/>
      <c r="D148" s="176" t="s">
        <v>150</v>
      </c>
      <c r="E148" s="184" t="s">
        <v>1</v>
      </c>
      <c r="F148" s="185" t="s">
        <v>773</v>
      </c>
      <c r="H148" s="186">
        <v>1.1499999999999999</v>
      </c>
      <c r="I148" s="187"/>
      <c r="L148" s="183"/>
      <c r="M148" s="188"/>
      <c r="N148" s="189"/>
      <c r="O148" s="189"/>
      <c r="P148" s="189"/>
      <c r="Q148" s="189"/>
      <c r="R148" s="189"/>
      <c r="S148" s="189"/>
      <c r="T148" s="190"/>
      <c r="AT148" s="184" t="s">
        <v>150</v>
      </c>
      <c r="AU148" s="184" t="s">
        <v>88</v>
      </c>
      <c r="AV148" s="14" t="s">
        <v>88</v>
      </c>
      <c r="AW148" s="14" t="s">
        <v>34</v>
      </c>
      <c r="AX148" s="14" t="s">
        <v>78</v>
      </c>
      <c r="AY148" s="184" t="s">
        <v>142</v>
      </c>
    </row>
    <row r="149" spans="1:65" s="13" customFormat="1" ht="11.25">
      <c r="B149" s="175"/>
      <c r="D149" s="176" t="s">
        <v>150</v>
      </c>
      <c r="E149" s="177" t="s">
        <v>1</v>
      </c>
      <c r="F149" s="178" t="s">
        <v>153</v>
      </c>
      <c r="H149" s="177" t="s">
        <v>1</v>
      </c>
      <c r="I149" s="179"/>
      <c r="L149" s="175"/>
      <c r="M149" s="180"/>
      <c r="N149" s="181"/>
      <c r="O149" s="181"/>
      <c r="P149" s="181"/>
      <c r="Q149" s="181"/>
      <c r="R149" s="181"/>
      <c r="S149" s="181"/>
      <c r="T149" s="182"/>
      <c r="AT149" s="177" t="s">
        <v>150</v>
      </c>
      <c r="AU149" s="177" t="s">
        <v>88</v>
      </c>
      <c r="AV149" s="13" t="s">
        <v>86</v>
      </c>
      <c r="AW149" s="13" t="s">
        <v>34</v>
      </c>
      <c r="AX149" s="13" t="s">
        <v>78</v>
      </c>
      <c r="AY149" s="177" t="s">
        <v>142</v>
      </c>
    </row>
    <row r="150" spans="1:65" s="14" customFormat="1" ht="11.25">
      <c r="B150" s="183"/>
      <c r="D150" s="176" t="s">
        <v>150</v>
      </c>
      <c r="E150" s="184" t="s">
        <v>1</v>
      </c>
      <c r="F150" s="185" t="s">
        <v>188</v>
      </c>
      <c r="H150" s="186">
        <v>6.8</v>
      </c>
      <c r="I150" s="187"/>
      <c r="L150" s="183"/>
      <c r="M150" s="188"/>
      <c r="N150" s="189"/>
      <c r="O150" s="189"/>
      <c r="P150" s="189"/>
      <c r="Q150" s="189"/>
      <c r="R150" s="189"/>
      <c r="S150" s="189"/>
      <c r="T150" s="190"/>
      <c r="AT150" s="184" t="s">
        <v>150</v>
      </c>
      <c r="AU150" s="184" t="s">
        <v>88</v>
      </c>
      <c r="AV150" s="14" t="s">
        <v>88</v>
      </c>
      <c r="AW150" s="14" t="s">
        <v>34</v>
      </c>
      <c r="AX150" s="14" t="s">
        <v>78</v>
      </c>
      <c r="AY150" s="184" t="s">
        <v>142</v>
      </c>
    </row>
    <row r="151" spans="1:65" s="15" customFormat="1" ht="11.25">
      <c r="B151" s="191"/>
      <c r="D151" s="176" t="s">
        <v>150</v>
      </c>
      <c r="E151" s="192" t="s">
        <v>1</v>
      </c>
      <c r="F151" s="193" t="s">
        <v>163</v>
      </c>
      <c r="H151" s="194">
        <v>7.9499999999999993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150</v>
      </c>
      <c r="AU151" s="192" t="s">
        <v>88</v>
      </c>
      <c r="AV151" s="15" t="s">
        <v>148</v>
      </c>
      <c r="AW151" s="15" t="s">
        <v>34</v>
      </c>
      <c r="AX151" s="15" t="s">
        <v>86</v>
      </c>
      <c r="AY151" s="192" t="s">
        <v>142</v>
      </c>
    </row>
    <row r="152" spans="1:65" s="2" customFormat="1" ht="21.75" customHeight="1">
      <c r="A152" s="33"/>
      <c r="B152" s="161"/>
      <c r="C152" s="162" t="s">
        <v>182</v>
      </c>
      <c r="D152" s="162" t="s">
        <v>144</v>
      </c>
      <c r="E152" s="163" t="s">
        <v>197</v>
      </c>
      <c r="F152" s="164" t="s">
        <v>198</v>
      </c>
      <c r="G152" s="165" t="s">
        <v>185</v>
      </c>
      <c r="H152" s="166">
        <v>5.28</v>
      </c>
      <c r="I152" s="167"/>
      <c r="J152" s="168">
        <f>ROUND(I152*H152,2)</f>
        <v>0</v>
      </c>
      <c r="K152" s="164" t="s">
        <v>1046</v>
      </c>
      <c r="L152" s="34"/>
      <c r="M152" s="169" t="s">
        <v>1</v>
      </c>
      <c r="N152" s="170" t="s">
        <v>43</v>
      </c>
      <c r="O152" s="59"/>
      <c r="P152" s="171">
        <f>O152*H152</f>
        <v>0</v>
      </c>
      <c r="Q152" s="171">
        <v>0</v>
      </c>
      <c r="R152" s="171">
        <f>Q152*H152</f>
        <v>0</v>
      </c>
      <c r="S152" s="171">
        <v>0</v>
      </c>
      <c r="T152" s="17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3" t="s">
        <v>148</v>
      </c>
      <c r="AT152" s="173" t="s">
        <v>144</v>
      </c>
      <c r="AU152" s="173" t="s">
        <v>88</v>
      </c>
      <c r="AY152" s="18" t="s">
        <v>142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8" t="s">
        <v>86</v>
      </c>
      <c r="BK152" s="174">
        <f>ROUND(I152*H152,2)</f>
        <v>0</v>
      </c>
      <c r="BL152" s="18" t="s">
        <v>148</v>
      </c>
      <c r="BM152" s="173" t="s">
        <v>774</v>
      </c>
    </row>
    <row r="153" spans="1:65" s="13" customFormat="1" ht="11.25">
      <c r="B153" s="175"/>
      <c r="D153" s="176" t="s">
        <v>150</v>
      </c>
      <c r="E153" s="177" t="s">
        <v>1</v>
      </c>
      <c r="F153" s="178" t="s">
        <v>771</v>
      </c>
      <c r="H153" s="177" t="s">
        <v>1</v>
      </c>
      <c r="I153" s="179"/>
      <c r="L153" s="175"/>
      <c r="M153" s="180"/>
      <c r="N153" s="181"/>
      <c r="O153" s="181"/>
      <c r="P153" s="181"/>
      <c r="Q153" s="181"/>
      <c r="R153" s="181"/>
      <c r="S153" s="181"/>
      <c r="T153" s="182"/>
      <c r="AT153" s="177" t="s">
        <v>150</v>
      </c>
      <c r="AU153" s="177" t="s">
        <v>88</v>
      </c>
      <c r="AV153" s="13" t="s">
        <v>86</v>
      </c>
      <c r="AW153" s="13" t="s">
        <v>34</v>
      </c>
      <c r="AX153" s="13" t="s">
        <v>78</v>
      </c>
      <c r="AY153" s="177" t="s">
        <v>142</v>
      </c>
    </row>
    <row r="154" spans="1:65" s="13" customFormat="1" ht="11.25">
      <c r="B154" s="175"/>
      <c r="D154" s="176" t="s">
        <v>150</v>
      </c>
      <c r="E154" s="177" t="s">
        <v>1</v>
      </c>
      <c r="F154" s="178" t="s">
        <v>772</v>
      </c>
      <c r="H154" s="177" t="s">
        <v>1</v>
      </c>
      <c r="I154" s="179"/>
      <c r="L154" s="175"/>
      <c r="M154" s="180"/>
      <c r="N154" s="181"/>
      <c r="O154" s="181"/>
      <c r="P154" s="181"/>
      <c r="Q154" s="181"/>
      <c r="R154" s="181"/>
      <c r="S154" s="181"/>
      <c r="T154" s="182"/>
      <c r="AT154" s="177" t="s">
        <v>150</v>
      </c>
      <c r="AU154" s="177" t="s">
        <v>88</v>
      </c>
      <c r="AV154" s="13" t="s">
        <v>86</v>
      </c>
      <c r="AW154" s="13" t="s">
        <v>34</v>
      </c>
      <c r="AX154" s="13" t="s">
        <v>78</v>
      </c>
      <c r="AY154" s="177" t="s">
        <v>142</v>
      </c>
    </row>
    <row r="155" spans="1:65" s="14" customFormat="1" ht="11.25">
      <c r="B155" s="183"/>
      <c r="D155" s="176" t="s">
        <v>150</v>
      </c>
      <c r="E155" s="184" t="s">
        <v>1</v>
      </c>
      <c r="F155" s="185" t="s">
        <v>775</v>
      </c>
      <c r="H155" s="186">
        <v>5.28</v>
      </c>
      <c r="I155" s="187"/>
      <c r="L155" s="183"/>
      <c r="M155" s="188"/>
      <c r="N155" s="189"/>
      <c r="O155" s="189"/>
      <c r="P155" s="189"/>
      <c r="Q155" s="189"/>
      <c r="R155" s="189"/>
      <c r="S155" s="189"/>
      <c r="T155" s="190"/>
      <c r="AT155" s="184" t="s">
        <v>150</v>
      </c>
      <c r="AU155" s="184" t="s">
        <v>88</v>
      </c>
      <c r="AV155" s="14" t="s">
        <v>88</v>
      </c>
      <c r="AW155" s="14" t="s">
        <v>34</v>
      </c>
      <c r="AX155" s="14" t="s">
        <v>78</v>
      </c>
      <c r="AY155" s="184" t="s">
        <v>142</v>
      </c>
    </row>
    <row r="156" spans="1:65" s="15" customFormat="1" ht="11.25">
      <c r="B156" s="191"/>
      <c r="D156" s="176" t="s">
        <v>150</v>
      </c>
      <c r="E156" s="192" t="s">
        <v>1</v>
      </c>
      <c r="F156" s="193" t="s">
        <v>163</v>
      </c>
      <c r="H156" s="194">
        <v>5.28</v>
      </c>
      <c r="I156" s="195"/>
      <c r="L156" s="191"/>
      <c r="M156" s="196"/>
      <c r="N156" s="197"/>
      <c r="O156" s="197"/>
      <c r="P156" s="197"/>
      <c r="Q156" s="197"/>
      <c r="R156" s="197"/>
      <c r="S156" s="197"/>
      <c r="T156" s="198"/>
      <c r="AT156" s="192" t="s">
        <v>150</v>
      </c>
      <c r="AU156" s="192" t="s">
        <v>88</v>
      </c>
      <c r="AV156" s="15" t="s">
        <v>148</v>
      </c>
      <c r="AW156" s="15" t="s">
        <v>34</v>
      </c>
      <c r="AX156" s="15" t="s">
        <v>86</v>
      </c>
      <c r="AY156" s="192" t="s">
        <v>142</v>
      </c>
    </row>
    <row r="157" spans="1:65" s="2" customFormat="1" ht="21.75" customHeight="1">
      <c r="A157" s="33"/>
      <c r="B157" s="161"/>
      <c r="C157" s="162" t="s">
        <v>196</v>
      </c>
      <c r="D157" s="162" t="s">
        <v>144</v>
      </c>
      <c r="E157" s="163" t="s">
        <v>776</v>
      </c>
      <c r="F157" s="164" t="s">
        <v>777</v>
      </c>
      <c r="G157" s="165" t="s">
        <v>185</v>
      </c>
      <c r="H157" s="166">
        <v>10.92</v>
      </c>
      <c r="I157" s="167"/>
      <c r="J157" s="168">
        <f>ROUND(I157*H157,2)</f>
        <v>0</v>
      </c>
      <c r="K157" s="164" t="s">
        <v>1046</v>
      </c>
      <c r="L157" s="34"/>
      <c r="M157" s="169" t="s">
        <v>1</v>
      </c>
      <c r="N157" s="170" t="s">
        <v>43</v>
      </c>
      <c r="O157" s="59"/>
      <c r="P157" s="171">
        <f>O157*H157</f>
        <v>0</v>
      </c>
      <c r="Q157" s="171">
        <v>0</v>
      </c>
      <c r="R157" s="171">
        <f>Q157*H157</f>
        <v>0</v>
      </c>
      <c r="S157" s="171">
        <v>0</v>
      </c>
      <c r="T157" s="17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3" t="s">
        <v>148</v>
      </c>
      <c r="AT157" s="173" t="s">
        <v>144</v>
      </c>
      <c r="AU157" s="173" t="s">
        <v>88</v>
      </c>
      <c r="AY157" s="18" t="s">
        <v>142</v>
      </c>
      <c r="BE157" s="174">
        <f>IF(N157="základní",J157,0)</f>
        <v>0</v>
      </c>
      <c r="BF157" s="174">
        <f>IF(N157="snížená",J157,0)</f>
        <v>0</v>
      </c>
      <c r="BG157" s="174">
        <f>IF(N157="zákl. přenesená",J157,0)</f>
        <v>0</v>
      </c>
      <c r="BH157" s="174">
        <f>IF(N157="sníž. přenesená",J157,0)</f>
        <v>0</v>
      </c>
      <c r="BI157" s="174">
        <f>IF(N157="nulová",J157,0)</f>
        <v>0</v>
      </c>
      <c r="BJ157" s="18" t="s">
        <v>86</v>
      </c>
      <c r="BK157" s="174">
        <f>ROUND(I157*H157,2)</f>
        <v>0</v>
      </c>
      <c r="BL157" s="18" t="s">
        <v>148</v>
      </c>
      <c r="BM157" s="173" t="s">
        <v>778</v>
      </c>
    </row>
    <row r="158" spans="1:65" s="13" customFormat="1" ht="11.25">
      <c r="B158" s="175"/>
      <c r="D158" s="176" t="s">
        <v>150</v>
      </c>
      <c r="E158" s="177" t="s">
        <v>1</v>
      </c>
      <c r="F158" s="178" t="s">
        <v>779</v>
      </c>
      <c r="H158" s="177" t="s">
        <v>1</v>
      </c>
      <c r="I158" s="179"/>
      <c r="L158" s="175"/>
      <c r="M158" s="180"/>
      <c r="N158" s="181"/>
      <c r="O158" s="181"/>
      <c r="P158" s="181"/>
      <c r="Q158" s="181"/>
      <c r="R158" s="181"/>
      <c r="S158" s="181"/>
      <c r="T158" s="182"/>
      <c r="AT158" s="177" t="s">
        <v>150</v>
      </c>
      <c r="AU158" s="177" t="s">
        <v>88</v>
      </c>
      <c r="AV158" s="13" t="s">
        <v>86</v>
      </c>
      <c r="AW158" s="13" t="s">
        <v>34</v>
      </c>
      <c r="AX158" s="13" t="s">
        <v>78</v>
      </c>
      <c r="AY158" s="177" t="s">
        <v>142</v>
      </c>
    </row>
    <row r="159" spans="1:65" s="13" customFormat="1" ht="11.25">
      <c r="B159" s="175"/>
      <c r="D159" s="176" t="s">
        <v>150</v>
      </c>
      <c r="E159" s="177" t="s">
        <v>1</v>
      </c>
      <c r="F159" s="178" t="s">
        <v>780</v>
      </c>
      <c r="H159" s="177" t="s">
        <v>1</v>
      </c>
      <c r="I159" s="179"/>
      <c r="L159" s="175"/>
      <c r="M159" s="180"/>
      <c r="N159" s="181"/>
      <c r="O159" s="181"/>
      <c r="P159" s="181"/>
      <c r="Q159" s="181"/>
      <c r="R159" s="181"/>
      <c r="S159" s="181"/>
      <c r="T159" s="182"/>
      <c r="AT159" s="177" t="s">
        <v>150</v>
      </c>
      <c r="AU159" s="177" t="s">
        <v>88</v>
      </c>
      <c r="AV159" s="13" t="s">
        <v>86</v>
      </c>
      <c r="AW159" s="13" t="s">
        <v>34</v>
      </c>
      <c r="AX159" s="13" t="s">
        <v>78</v>
      </c>
      <c r="AY159" s="177" t="s">
        <v>142</v>
      </c>
    </row>
    <row r="160" spans="1:65" s="14" customFormat="1" ht="11.25">
      <c r="B160" s="183"/>
      <c r="D160" s="176" t="s">
        <v>150</v>
      </c>
      <c r="E160" s="184" t="s">
        <v>1</v>
      </c>
      <c r="F160" s="185" t="s">
        <v>781</v>
      </c>
      <c r="H160" s="186">
        <v>5.22</v>
      </c>
      <c r="I160" s="187"/>
      <c r="L160" s="183"/>
      <c r="M160" s="188"/>
      <c r="N160" s="189"/>
      <c r="O160" s="189"/>
      <c r="P160" s="189"/>
      <c r="Q160" s="189"/>
      <c r="R160" s="189"/>
      <c r="S160" s="189"/>
      <c r="T160" s="190"/>
      <c r="AT160" s="184" t="s">
        <v>150</v>
      </c>
      <c r="AU160" s="184" t="s">
        <v>88</v>
      </c>
      <c r="AV160" s="14" t="s">
        <v>88</v>
      </c>
      <c r="AW160" s="14" t="s">
        <v>34</v>
      </c>
      <c r="AX160" s="14" t="s">
        <v>78</v>
      </c>
      <c r="AY160" s="184" t="s">
        <v>142</v>
      </c>
    </row>
    <row r="161" spans="1:65" s="14" customFormat="1" ht="11.25">
      <c r="B161" s="183"/>
      <c r="D161" s="176" t="s">
        <v>150</v>
      </c>
      <c r="E161" s="184" t="s">
        <v>1</v>
      </c>
      <c r="F161" s="185" t="s">
        <v>782</v>
      </c>
      <c r="H161" s="186">
        <v>5.7</v>
      </c>
      <c r="I161" s="187"/>
      <c r="L161" s="183"/>
      <c r="M161" s="188"/>
      <c r="N161" s="189"/>
      <c r="O161" s="189"/>
      <c r="P161" s="189"/>
      <c r="Q161" s="189"/>
      <c r="R161" s="189"/>
      <c r="S161" s="189"/>
      <c r="T161" s="190"/>
      <c r="AT161" s="184" t="s">
        <v>150</v>
      </c>
      <c r="AU161" s="184" t="s">
        <v>88</v>
      </c>
      <c r="AV161" s="14" t="s">
        <v>88</v>
      </c>
      <c r="AW161" s="14" t="s">
        <v>34</v>
      </c>
      <c r="AX161" s="14" t="s">
        <v>78</v>
      </c>
      <c r="AY161" s="184" t="s">
        <v>142</v>
      </c>
    </row>
    <row r="162" spans="1:65" s="15" customFormat="1" ht="11.25">
      <c r="B162" s="191"/>
      <c r="D162" s="176" t="s">
        <v>150</v>
      </c>
      <c r="E162" s="192" t="s">
        <v>1</v>
      </c>
      <c r="F162" s="193" t="s">
        <v>163</v>
      </c>
      <c r="H162" s="194">
        <v>10.92</v>
      </c>
      <c r="I162" s="195"/>
      <c r="L162" s="191"/>
      <c r="M162" s="196"/>
      <c r="N162" s="197"/>
      <c r="O162" s="197"/>
      <c r="P162" s="197"/>
      <c r="Q162" s="197"/>
      <c r="R162" s="197"/>
      <c r="S162" s="197"/>
      <c r="T162" s="198"/>
      <c r="AT162" s="192" t="s">
        <v>150</v>
      </c>
      <c r="AU162" s="192" t="s">
        <v>88</v>
      </c>
      <c r="AV162" s="15" t="s">
        <v>148</v>
      </c>
      <c r="AW162" s="15" t="s">
        <v>34</v>
      </c>
      <c r="AX162" s="15" t="s">
        <v>86</v>
      </c>
      <c r="AY162" s="192" t="s">
        <v>142</v>
      </c>
    </row>
    <row r="163" spans="1:65" s="2" customFormat="1" ht="21.75" customHeight="1">
      <c r="A163" s="33"/>
      <c r="B163" s="161"/>
      <c r="C163" s="162" t="s">
        <v>202</v>
      </c>
      <c r="D163" s="162" t="s">
        <v>144</v>
      </c>
      <c r="E163" s="163" t="s">
        <v>216</v>
      </c>
      <c r="F163" s="164" t="s">
        <v>217</v>
      </c>
      <c r="G163" s="165" t="s">
        <v>185</v>
      </c>
      <c r="H163" s="166">
        <v>86.808000000000007</v>
      </c>
      <c r="I163" s="167"/>
      <c r="J163" s="168">
        <f>ROUND(I163*H163,2)</f>
        <v>0</v>
      </c>
      <c r="K163" s="164" t="s">
        <v>1046</v>
      </c>
      <c r="L163" s="34"/>
      <c r="M163" s="169" t="s">
        <v>1</v>
      </c>
      <c r="N163" s="170" t="s">
        <v>43</v>
      </c>
      <c r="O163" s="59"/>
      <c r="P163" s="171">
        <f>O163*H163</f>
        <v>0</v>
      </c>
      <c r="Q163" s="171">
        <v>0</v>
      </c>
      <c r="R163" s="171">
        <f>Q163*H163</f>
        <v>0</v>
      </c>
      <c r="S163" s="171">
        <v>0</v>
      </c>
      <c r="T163" s="17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3" t="s">
        <v>148</v>
      </c>
      <c r="AT163" s="173" t="s">
        <v>144</v>
      </c>
      <c r="AU163" s="173" t="s">
        <v>88</v>
      </c>
      <c r="AY163" s="18" t="s">
        <v>142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18" t="s">
        <v>86</v>
      </c>
      <c r="BK163" s="174">
        <f>ROUND(I163*H163,2)</f>
        <v>0</v>
      </c>
      <c r="BL163" s="18" t="s">
        <v>148</v>
      </c>
      <c r="BM163" s="173" t="s">
        <v>783</v>
      </c>
    </row>
    <row r="164" spans="1:65" s="14" customFormat="1" ht="11.25">
      <c r="B164" s="183"/>
      <c r="D164" s="176" t="s">
        <v>150</v>
      </c>
      <c r="E164" s="184" t="s">
        <v>1</v>
      </c>
      <c r="F164" s="185" t="s">
        <v>784</v>
      </c>
      <c r="H164" s="186">
        <v>28.936</v>
      </c>
      <c r="I164" s="187"/>
      <c r="L164" s="183"/>
      <c r="M164" s="188"/>
      <c r="N164" s="189"/>
      <c r="O164" s="189"/>
      <c r="P164" s="189"/>
      <c r="Q164" s="189"/>
      <c r="R164" s="189"/>
      <c r="S164" s="189"/>
      <c r="T164" s="190"/>
      <c r="AT164" s="184" t="s">
        <v>150</v>
      </c>
      <c r="AU164" s="184" t="s">
        <v>88</v>
      </c>
      <c r="AV164" s="14" t="s">
        <v>88</v>
      </c>
      <c r="AW164" s="14" t="s">
        <v>34</v>
      </c>
      <c r="AX164" s="14" t="s">
        <v>78</v>
      </c>
      <c r="AY164" s="184" t="s">
        <v>142</v>
      </c>
    </row>
    <row r="165" spans="1:65" s="14" customFormat="1" ht="11.25">
      <c r="B165" s="183"/>
      <c r="D165" s="176" t="s">
        <v>150</v>
      </c>
      <c r="E165" s="184" t="s">
        <v>1</v>
      </c>
      <c r="F165" s="185" t="s">
        <v>785</v>
      </c>
      <c r="H165" s="186">
        <v>57.872</v>
      </c>
      <c r="I165" s="187"/>
      <c r="L165" s="183"/>
      <c r="M165" s="188"/>
      <c r="N165" s="189"/>
      <c r="O165" s="189"/>
      <c r="P165" s="189"/>
      <c r="Q165" s="189"/>
      <c r="R165" s="189"/>
      <c r="S165" s="189"/>
      <c r="T165" s="190"/>
      <c r="AT165" s="184" t="s">
        <v>150</v>
      </c>
      <c r="AU165" s="184" t="s">
        <v>88</v>
      </c>
      <c r="AV165" s="14" t="s">
        <v>88</v>
      </c>
      <c r="AW165" s="14" t="s">
        <v>34</v>
      </c>
      <c r="AX165" s="14" t="s">
        <v>78</v>
      </c>
      <c r="AY165" s="184" t="s">
        <v>142</v>
      </c>
    </row>
    <row r="166" spans="1:65" s="15" customFormat="1" ht="11.25">
      <c r="B166" s="191"/>
      <c r="D166" s="176" t="s">
        <v>150</v>
      </c>
      <c r="E166" s="192" t="s">
        <v>1</v>
      </c>
      <c r="F166" s="193" t="s">
        <v>163</v>
      </c>
      <c r="H166" s="194">
        <v>86.807999999999993</v>
      </c>
      <c r="I166" s="195"/>
      <c r="L166" s="191"/>
      <c r="M166" s="196"/>
      <c r="N166" s="197"/>
      <c r="O166" s="197"/>
      <c r="P166" s="197"/>
      <c r="Q166" s="197"/>
      <c r="R166" s="197"/>
      <c r="S166" s="197"/>
      <c r="T166" s="198"/>
      <c r="AT166" s="192" t="s">
        <v>150</v>
      </c>
      <c r="AU166" s="192" t="s">
        <v>88</v>
      </c>
      <c r="AV166" s="15" t="s">
        <v>148</v>
      </c>
      <c r="AW166" s="15" t="s">
        <v>34</v>
      </c>
      <c r="AX166" s="15" t="s">
        <v>86</v>
      </c>
      <c r="AY166" s="192" t="s">
        <v>142</v>
      </c>
    </row>
    <row r="167" spans="1:65" s="2" customFormat="1" ht="21.75" customHeight="1">
      <c r="A167" s="33"/>
      <c r="B167" s="161"/>
      <c r="C167" s="162" t="s">
        <v>215</v>
      </c>
      <c r="D167" s="162" t="s">
        <v>144</v>
      </c>
      <c r="E167" s="163" t="s">
        <v>221</v>
      </c>
      <c r="F167" s="164" t="s">
        <v>222</v>
      </c>
      <c r="G167" s="165" t="s">
        <v>185</v>
      </c>
      <c r="H167" s="166">
        <v>115.465</v>
      </c>
      <c r="I167" s="167"/>
      <c r="J167" s="168">
        <f>ROUND(I167*H167,2)</f>
        <v>0</v>
      </c>
      <c r="K167" s="164" t="s">
        <v>1046</v>
      </c>
      <c r="L167" s="34"/>
      <c r="M167" s="169" t="s">
        <v>1</v>
      </c>
      <c r="N167" s="170" t="s">
        <v>43</v>
      </c>
      <c r="O167" s="59"/>
      <c r="P167" s="171">
        <f>O167*H167</f>
        <v>0</v>
      </c>
      <c r="Q167" s="171">
        <v>0</v>
      </c>
      <c r="R167" s="171">
        <f>Q167*H167</f>
        <v>0</v>
      </c>
      <c r="S167" s="171">
        <v>0</v>
      </c>
      <c r="T167" s="17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73" t="s">
        <v>148</v>
      </c>
      <c r="AT167" s="173" t="s">
        <v>144</v>
      </c>
      <c r="AU167" s="173" t="s">
        <v>88</v>
      </c>
      <c r="AY167" s="18" t="s">
        <v>142</v>
      </c>
      <c r="BE167" s="174">
        <f>IF(N167="základní",J167,0)</f>
        <v>0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8" t="s">
        <v>86</v>
      </c>
      <c r="BK167" s="174">
        <f>ROUND(I167*H167,2)</f>
        <v>0</v>
      </c>
      <c r="BL167" s="18" t="s">
        <v>148</v>
      </c>
      <c r="BM167" s="173" t="s">
        <v>786</v>
      </c>
    </row>
    <row r="168" spans="1:65" s="14" customFormat="1" ht="11.25">
      <c r="B168" s="183"/>
      <c r="D168" s="176" t="s">
        <v>150</v>
      </c>
      <c r="E168" s="184" t="s">
        <v>1</v>
      </c>
      <c r="F168" s="185" t="s">
        <v>787</v>
      </c>
      <c r="H168" s="186">
        <v>115.465</v>
      </c>
      <c r="I168" s="187"/>
      <c r="L168" s="183"/>
      <c r="M168" s="188"/>
      <c r="N168" s="189"/>
      <c r="O168" s="189"/>
      <c r="P168" s="189"/>
      <c r="Q168" s="189"/>
      <c r="R168" s="189"/>
      <c r="S168" s="189"/>
      <c r="T168" s="190"/>
      <c r="AT168" s="184" t="s">
        <v>150</v>
      </c>
      <c r="AU168" s="184" t="s">
        <v>88</v>
      </c>
      <c r="AV168" s="14" t="s">
        <v>88</v>
      </c>
      <c r="AW168" s="14" t="s">
        <v>34</v>
      </c>
      <c r="AX168" s="14" t="s">
        <v>86</v>
      </c>
      <c r="AY168" s="184" t="s">
        <v>142</v>
      </c>
    </row>
    <row r="169" spans="1:65" s="2" customFormat="1" ht="21.75" customHeight="1">
      <c r="A169" s="33"/>
      <c r="B169" s="161"/>
      <c r="C169" s="162" t="s">
        <v>220</v>
      </c>
      <c r="D169" s="162" t="s">
        <v>144</v>
      </c>
      <c r="E169" s="163" t="s">
        <v>788</v>
      </c>
      <c r="F169" s="164" t="s">
        <v>789</v>
      </c>
      <c r="G169" s="165" t="s">
        <v>185</v>
      </c>
      <c r="H169" s="166">
        <v>202.273</v>
      </c>
      <c r="I169" s="167"/>
      <c r="J169" s="168">
        <f>ROUND(I169*H169,2)</f>
        <v>0</v>
      </c>
      <c r="K169" s="164" t="s">
        <v>1046</v>
      </c>
      <c r="L169" s="34"/>
      <c r="M169" s="169" t="s">
        <v>1</v>
      </c>
      <c r="N169" s="170" t="s">
        <v>43</v>
      </c>
      <c r="O169" s="59"/>
      <c r="P169" s="171">
        <f>O169*H169</f>
        <v>0</v>
      </c>
      <c r="Q169" s="171">
        <v>0</v>
      </c>
      <c r="R169" s="171">
        <f>Q169*H169</f>
        <v>0</v>
      </c>
      <c r="S169" s="171">
        <v>0</v>
      </c>
      <c r="T169" s="17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3" t="s">
        <v>148</v>
      </c>
      <c r="AT169" s="173" t="s">
        <v>144</v>
      </c>
      <c r="AU169" s="173" t="s">
        <v>88</v>
      </c>
      <c r="AY169" s="18" t="s">
        <v>142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8" t="s">
        <v>86</v>
      </c>
      <c r="BK169" s="174">
        <f>ROUND(I169*H169,2)</f>
        <v>0</v>
      </c>
      <c r="BL169" s="18" t="s">
        <v>148</v>
      </c>
      <c r="BM169" s="173" t="s">
        <v>790</v>
      </c>
    </row>
    <row r="170" spans="1:65" s="14" customFormat="1" ht="11.25">
      <c r="B170" s="183"/>
      <c r="D170" s="176" t="s">
        <v>150</v>
      </c>
      <c r="E170" s="184" t="s">
        <v>1</v>
      </c>
      <c r="F170" s="185" t="s">
        <v>791</v>
      </c>
      <c r="H170" s="186">
        <v>202.273</v>
      </c>
      <c r="I170" s="187"/>
      <c r="L170" s="183"/>
      <c r="M170" s="188"/>
      <c r="N170" s="189"/>
      <c r="O170" s="189"/>
      <c r="P170" s="189"/>
      <c r="Q170" s="189"/>
      <c r="R170" s="189"/>
      <c r="S170" s="189"/>
      <c r="T170" s="190"/>
      <c r="AT170" s="184" t="s">
        <v>150</v>
      </c>
      <c r="AU170" s="184" t="s">
        <v>88</v>
      </c>
      <c r="AV170" s="14" t="s">
        <v>88</v>
      </c>
      <c r="AW170" s="14" t="s">
        <v>34</v>
      </c>
      <c r="AX170" s="14" t="s">
        <v>86</v>
      </c>
      <c r="AY170" s="184" t="s">
        <v>142</v>
      </c>
    </row>
    <row r="171" spans="1:65" s="2" customFormat="1" ht="21.75" customHeight="1">
      <c r="A171" s="33"/>
      <c r="B171" s="161"/>
      <c r="C171" s="162" t="s">
        <v>225</v>
      </c>
      <c r="D171" s="162" t="s">
        <v>144</v>
      </c>
      <c r="E171" s="163" t="s">
        <v>231</v>
      </c>
      <c r="F171" s="164" t="s">
        <v>232</v>
      </c>
      <c r="G171" s="165" t="s">
        <v>147</v>
      </c>
      <c r="H171" s="166">
        <v>289.36</v>
      </c>
      <c r="I171" s="167"/>
      <c r="J171" s="168">
        <f>ROUND(I171*H171,2)</f>
        <v>0</v>
      </c>
      <c r="K171" s="164" t="s">
        <v>1046</v>
      </c>
      <c r="L171" s="34"/>
      <c r="M171" s="169" t="s">
        <v>1</v>
      </c>
      <c r="N171" s="170" t="s">
        <v>43</v>
      </c>
      <c r="O171" s="59"/>
      <c r="P171" s="171">
        <f>O171*H171</f>
        <v>0</v>
      </c>
      <c r="Q171" s="171">
        <v>0</v>
      </c>
      <c r="R171" s="171">
        <f>Q171*H171</f>
        <v>0</v>
      </c>
      <c r="S171" s="171">
        <v>0</v>
      </c>
      <c r="T171" s="17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3" t="s">
        <v>148</v>
      </c>
      <c r="AT171" s="173" t="s">
        <v>144</v>
      </c>
      <c r="AU171" s="173" t="s">
        <v>88</v>
      </c>
      <c r="AY171" s="18" t="s">
        <v>142</v>
      </c>
      <c r="BE171" s="174">
        <f>IF(N171="základní",J171,0)</f>
        <v>0</v>
      </c>
      <c r="BF171" s="174">
        <f>IF(N171="snížená",J171,0)</f>
        <v>0</v>
      </c>
      <c r="BG171" s="174">
        <f>IF(N171="zákl. přenesená",J171,0)</f>
        <v>0</v>
      </c>
      <c r="BH171" s="174">
        <f>IF(N171="sníž. přenesená",J171,0)</f>
        <v>0</v>
      </c>
      <c r="BI171" s="174">
        <f>IF(N171="nulová",J171,0)</f>
        <v>0</v>
      </c>
      <c r="BJ171" s="18" t="s">
        <v>86</v>
      </c>
      <c r="BK171" s="174">
        <f>ROUND(I171*H171,2)</f>
        <v>0</v>
      </c>
      <c r="BL171" s="18" t="s">
        <v>148</v>
      </c>
      <c r="BM171" s="173" t="s">
        <v>792</v>
      </c>
    </row>
    <row r="172" spans="1:65" s="14" customFormat="1" ht="11.25">
      <c r="B172" s="183"/>
      <c r="D172" s="176" t="s">
        <v>150</v>
      </c>
      <c r="E172" s="184" t="s">
        <v>1</v>
      </c>
      <c r="F172" s="185" t="s">
        <v>793</v>
      </c>
      <c r="H172" s="186">
        <v>289.36</v>
      </c>
      <c r="I172" s="187"/>
      <c r="L172" s="183"/>
      <c r="M172" s="188"/>
      <c r="N172" s="189"/>
      <c r="O172" s="189"/>
      <c r="P172" s="189"/>
      <c r="Q172" s="189"/>
      <c r="R172" s="189"/>
      <c r="S172" s="189"/>
      <c r="T172" s="190"/>
      <c r="AT172" s="184" t="s">
        <v>150</v>
      </c>
      <c r="AU172" s="184" t="s">
        <v>88</v>
      </c>
      <c r="AV172" s="14" t="s">
        <v>88</v>
      </c>
      <c r="AW172" s="14" t="s">
        <v>34</v>
      </c>
      <c r="AX172" s="14" t="s">
        <v>86</v>
      </c>
      <c r="AY172" s="184" t="s">
        <v>142</v>
      </c>
    </row>
    <row r="173" spans="1:65" s="2" customFormat="1" ht="16.5" customHeight="1">
      <c r="A173" s="33"/>
      <c r="B173" s="161"/>
      <c r="C173" s="162" t="s">
        <v>230</v>
      </c>
      <c r="D173" s="162" t="s">
        <v>144</v>
      </c>
      <c r="E173" s="163" t="s">
        <v>239</v>
      </c>
      <c r="F173" s="164" t="s">
        <v>240</v>
      </c>
      <c r="G173" s="165" t="s">
        <v>185</v>
      </c>
      <c r="H173" s="166">
        <v>202.273</v>
      </c>
      <c r="I173" s="167"/>
      <c r="J173" s="168">
        <f>ROUND(I173*H173,2)</f>
        <v>0</v>
      </c>
      <c r="K173" s="164" t="s">
        <v>1046</v>
      </c>
      <c r="L173" s="34"/>
      <c r="M173" s="169" t="s">
        <v>1</v>
      </c>
      <c r="N173" s="170" t="s">
        <v>43</v>
      </c>
      <c r="O173" s="59"/>
      <c r="P173" s="171">
        <f>O173*H173</f>
        <v>0</v>
      </c>
      <c r="Q173" s="171">
        <v>0</v>
      </c>
      <c r="R173" s="171">
        <f>Q173*H173</f>
        <v>0</v>
      </c>
      <c r="S173" s="171">
        <v>0</v>
      </c>
      <c r="T173" s="17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3" t="s">
        <v>148</v>
      </c>
      <c r="AT173" s="173" t="s">
        <v>144</v>
      </c>
      <c r="AU173" s="173" t="s">
        <v>88</v>
      </c>
      <c r="AY173" s="18" t="s">
        <v>142</v>
      </c>
      <c r="BE173" s="174">
        <f>IF(N173="základní",J173,0)</f>
        <v>0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8" t="s">
        <v>86</v>
      </c>
      <c r="BK173" s="174">
        <f>ROUND(I173*H173,2)</f>
        <v>0</v>
      </c>
      <c r="BL173" s="18" t="s">
        <v>148</v>
      </c>
      <c r="BM173" s="173" t="s">
        <v>794</v>
      </c>
    </row>
    <row r="174" spans="1:65" s="14" customFormat="1" ht="11.25">
      <c r="B174" s="183"/>
      <c r="D174" s="176" t="s">
        <v>150</v>
      </c>
      <c r="E174" s="184" t="s">
        <v>1</v>
      </c>
      <c r="F174" s="185" t="s">
        <v>791</v>
      </c>
      <c r="H174" s="186">
        <v>202.273</v>
      </c>
      <c r="I174" s="187"/>
      <c r="L174" s="183"/>
      <c r="M174" s="188"/>
      <c r="N174" s="189"/>
      <c r="O174" s="189"/>
      <c r="P174" s="189"/>
      <c r="Q174" s="189"/>
      <c r="R174" s="189"/>
      <c r="S174" s="189"/>
      <c r="T174" s="190"/>
      <c r="AT174" s="184" t="s">
        <v>150</v>
      </c>
      <c r="AU174" s="184" t="s">
        <v>88</v>
      </c>
      <c r="AV174" s="14" t="s">
        <v>88</v>
      </c>
      <c r="AW174" s="14" t="s">
        <v>34</v>
      </c>
      <c r="AX174" s="14" t="s">
        <v>86</v>
      </c>
      <c r="AY174" s="184" t="s">
        <v>142</v>
      </c>
    </row>
    <row r="175" spans="1:65" s="2" customFormat="1" ht="21.75" customHeight="1">
      <c r="A175" s="33"/>
      <c r="B175" s="161"/>
      <c r="C175" s="162" t="s">
        <v>238</v>
      </c>
      <c r="D175" s="162" t="s">
        <v>144</v>
      </c>
      <c r="E175" s="163" t="s">
        <v>244</v>
      </c>
      <c r="F175" s="164" t="s">
        <v>245</v>
      </c>
      <c r="G175" s="165" t="s">
        <v>246</v>
      </c>
      <c r="H175" s="166">
        <v>184.744</v>
      </c>
      <c r="I175" s="167"/>
      <c r="J175" s="168">
        <f>ROUND(I175*H175,2)</f>
        <v>0</v>
      </c>
      <c r="K175" s="164" t="s">
        <v>1046</v>
      </c>
      <c r="L175" s="34"/>
      <c r="M175" s="169" t="s">
        <v>1</v>
      </c>
      <c r="N175" s="170" t="s">
        <v>43</v>
      </c>
      <c r="O175" s="59"/>
      <c r="P175" s="171">
        <f>O175*H175</f>
        <v>0</v>
      </c>
      <c r="Q175" s="171">
        <v>0</v>
      </c>
      <c r="R175" s="171">
        <f>Q175*H175</f>
        <v>0</v>
      </c>
      <c r="S175" s="171">
        <v>0</v>
      </c>
      <c r="T175" s="17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3" t="s">
        <v>148</v>
      </c>
      <c r="AT175" s="173" t="s">
        <v>144</v>
      </c>
      <c r="AU175" s="173" t="s">
        <v>88</v>
      </c>
      <c r="AY175" s="18" t="s">
        <v>142</v>
      </c>
      <c r="BE175" s="174">
        <f>IF(N175="základní",J175,0)</f>
        <v>0</v>
      </c>
      <c r="BF175" s="174">
        <f>IF(N175="snížená",J175,0)</f>
        <v>0</v>
      </c>
      <c r="BG175" s="174">
        <f>IF(N175="zákl. přenesená",J175,0)</f>
        <v>0</v>
      </c>
      <c r="BH175" s="174">
        <f>IF(N175="sníž. přenesená",J175,0)</f>
        <v>0</v>
      </c>
      <c r="BI175" s="174">
        <f>IF(N175="nulová",J175,0)</f>
        <v>0</v>
      </c>
      <c r="BJ175" s="18" t="s">
        <v>86</v>
      </c>
      <c r="BK175" s="174">
        <f>ROUND(I175*H175,2)</f>
        <v>0</v>
      </c>
      <c r="BL175" s="18" t="s">
        <v>148</v>
      </c>
      <c r="BM175" s="173" t="s">
        <v>795</v>
      </c>
    </row>
    <row r="176" spans="1:65" s="14" customFormat="1" ht="11.25">
      <c r="B176" s="183"/>
      <c r="D176" s="176" t="s">
        <v>150</v>
      </c>
      <c r="E176" s="184" t="s">
        <v>1</v>
      </c>
      <c r="F176" s="185" t="s">
        <v>796</v>
      </c>
      <c r="H176" s="186">
        <v>184.744</v>
      </c>
      <c r="I176" s="187"/>
      <c r="L176" s="183"/>
      <c r="M176" s="188"/>
      <c r="N176" s="189"/>
      <c r="O176" s="189"/>
      <c r="P176" s="189"/>
      <c r="Q176" s="189"/>
      <c r="R176" s="189"/>
      <c r="S176" s="189"/>
      <c r="T176" s="190"/>
      <c r="AT176" s="184" t="s">
        <v>150</v>
      </c>
      <c r="AU176" s="184" t="s">
        <v>88</v>
      </c>
      <c r="AV176" s="14" t="s">
        <v>88</v>
      </c>
      <c r="AW176" s="14" t="s">
        <v>34</v>
      </c>
      <c r="AX176" s="14" t="s">
        <v>86</v>
      </c>
      <c r="AY176" s="184" t="s">
        <v>142</v>
      </c>
    </row>
    <row r="177" spans="1:65" s="2" customFormat="1" ht="21.75" customHeight="1">
      <c r="A177" s="33"/>
      <c r="B177" s="161"/>
      <c r="C177" s="162" t="s">
        <v>243</v>
      </c>
      <c r="D177" s="162" t="s">
        <v>144</v>
      </c>
      <c r="E177" s="163" t="s">
        <v>261</v>
      </c>
      <c r="F177" s="164" t="s">
        <v>262</v>
      </c>
      <c r="G177" s="165" t="s">
        <v>147</v>
      </c>
      <c r="H177" s="166">
        <v>285.36</v>
      </c>
      <c r="I177" s="167"/>
      <c r="J177" s="168">
        <f>ROUND(I177*H177,2)</f>
        <v>0</v>
      </c>
      <c r="K177" s="164" t="s">
        <v>1046</v>
      </c>
      <c r="L177" s="34"/>
      <c r="M177" s="169" t="s">
        <v>1</v>
      </c>
      <c r="N177" s="170" t="s">
        <v>43</v>
      </c>
      <c r="O177" s="59"/>
      <c r="P177" s="171">
        <f>O177*H177</f>
        <v>0</v>
      </c>
      <c r="Q177" s="171">
        <v>0</v>
      </c>
      <c r="R177" s="171">
        <f>Q177*H177</f>
        <v>0</v>
      </c>
      <c r="S177" s="171">
        <v>0</v>
      </c>
      <c r="T177" s="17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3" t="s">
        <v>148</v>
      </c>
      <c r="AT177" s="173" t="s">
        <v>144</v>
      </c>
      <c r="AU177" s="173" t="s">
        <v>88</v>
      </c>
      <c r="AY177" s="18" t="s">
        <v>142</v>
      </c>
      <c r="BE177" s="174">
        <f>IF(N177="základní",J177,0)</f>
        <v>0</v>
      </c>
      <c r="BF177" s="174">
        <f>IF(N177="snížená",J177,0)</f>
        <v>0</v>
      </c>
      <c r="BG177" s="174">
        <f>IF(N177="zákl. přenesená",J177,0)</f>
        <v>0</v>
      </c>
      <c r="BH177" s="174">
        <f>IF(N177="sníž. přenesená",J177,0)</f>
        <v>0</v>
      </c>
      <c r="BI177" s="174">
        <f>IF(N177="nulová",J177,0)</f>
        <v>0</v>
      </c>
      <c r="BJ177" s="18" t="s">
        <v>86</v>
      </c>
      <c r="BK177" s="174">
        <f>ROUND(I177*H177,2)</f>
        <v>0</v>
      </c>
      <c r="BL177" s="18" t="s">
        <v>148</v>
      </c>
      <c r="BM177" s="173" t="s">
        <v>797</v>
      </c>
    </row>
    <row r="178" spans="1:65" s="14" customFormat="1" ht="11.25">
      <c r="B178" s="183"/>
      <c r="D178" s="176" t="s">
        <v>150</v>
      </c>
      <c r="E178" s="184" t="s">
        <v>1</v>
      </c>
      <c r="F178" s="185" t="s">
        <v>798</v>
      </c>
      <c r="H178" s="186">
        <v>285.36</v>
      </c>
      <c r="I178" s="187"/>
      <c r="L178" s="183"/>
      <c r="M178" s="188"/>
      <c r="N178" s="189"/>
      <c r="O178" s="189"/>
      <c r="P178" s="189"/>
      <c r="Q178" s="189"/>
      <c r="R178" s="189"/>
      <c r="S178" s="189"/>
      <c r="T178" s="190"/>
      <c r="AT178" s="184" t="s">
        <v>150</v>
      </c>
      <c r="AU178" s="184" t="s">
        <v>88</v>
      </c>
      <c r="AV178" s="14" t="s">
        <v>88</v>
      </c>
      <c r="AW178" s="14" t="s">
        <v>34</v>
      </c>
      <c r="AX178" s="14" t="s">
        <v>86</v>
      </c>
      <c r="AY178" s="184" t="s">
        <v>142</v>
      </c>
    </row>
    <row r="179" spans="1:65" s="12" customFormat="1" ht="22.9" customHeight="1">
      <c r="B179" s="148"/>
      <c r="D179" s="149" t="s">
        <v>77</v>
      </c>
      <c r="E179" s="159" t="s">
        <v>88</v>
      </c>
      <c r="F179" s="159" t="s">
        <v>264</v>
      </c>
      <c r="I179" s="151"/>
      <c r="J179" s="160">
        <f>BK179</f>
        <v>0</v>
      </c>
      <c r="L179" s="148"/>
      <c r="M179" s="153"/>
      <c r="N179" s="154"/>
      <c r="O179" s="154"/>
      <c r="P179" s="155">
        <f>SUM(P180:P209)</f>
        <v>0</v>
      </c>
      <c r="Q179" s="154"/>
      <c r="R179" s="155">
        <f>SUM(R180:R209)</f>
        <v>44.137740400000006</v>
      </c>
      <c r="S179" s="154"/>
      <c r="T179" s="156">
        <f>SUM(T180:T209)</f>
        <v>0</v>
      </c>
      <c r="AR179" s="149" t="s">
        <v>86</v>
      </c>
      <c r="AT179" s="157" t="s">
        <v>77</v>
      </c>
      <c r="AU179" s="157" t="s">
        <v>86</v>
      </c>
      <c r="AY179" s="149" t="s">
        <v>142</v>
      </c>
      <c r="BK179" s="158">
        <f>SUM(BK180:BK209)</f>
        <v>0</v>
      </c>
    </row>
    <row r="180" spans="1:65" s="2" customFormat="1" ht="21.75" customHeight="1">
      <c r="A180" s="33"/>
      <c r="B180" s="161"/>
      <c r="C180" s="162" t="s">
        <v>249</v>
      </c>
      <c r="D180" s="162" t="s">
        <v>144</v>
      </c>
      <c r="E180" s="163" t="s">
        <v>799</v>
      </c>
      <c r="F180" s="164" t="s">
        <v>800</v>
      </c>
      <c r="G180" s="165" t="s">
        <v>185</v>
      </c>
      <c r="H180" s="166">
        <v>10.92</v>
      </c>
      <c r="I180" s="167"/>
      <c r="J180" s="168">
        <f>ROUND(I180*H180,2)</f>
        <v>0</v>
      </c>
      <c r="K180" s="164" t="s">
        <v>1046</v>
      </c>
      <c r="L180" s="34"/>
      <c r="M180" s="169" t="s">
        <v>1</v>
      </c>
      <c r="N180" s="170" t="s">
        <v>43</v>
      </c>
      <c r="O180" s="59"/>
      <c r="P180" s="171">
        <f>O180*H180</f>
        <v>0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3" t="s">
        <v>148</v>
      </c>
      <c r="AT180" s="173" t="s">
        <v>144</v>
      </c>
      <c r="AU180" s="173" t="s">
        <v>88</v>
      </c>
      <c r="AY180" s="18" t="s">
        <v>142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8" t="s">
        <v>86</v>
      </c>
      <c r="BK180" s="174">
        <f>ROUND(I180*H180,2)</f>
        <v>0</v>
      </c>
      <c r="BL180" s="18" t="s">
        <v>148</v>
      </c>
      <c r="BM180" s="173" t="s">
        <v>801</v>
      </c>
    </row>
    <row r="181" spans="1:65" s="13" customFormat="1" ht="11.25">
      <c r="B181" s="175"/>
      <c r="D181" s="176" t="s">
        <v>150</v>
      </c>
      <c r="E181" s="177" t="s">
        <v>1</v>
      </c>
      <c r="F181" s="178" t="s">
        <v>780</v>
      </c>
      <c r="H181" s="177" t="s">
        <v>1</v>
      </c>
      <c r="I181" s="179"/>
      <c r="L181" s="175"/>
      <c r="M181" s="180"/>
      <c r="N181" s="181"/>
      <c r="O181" s="181"/>
      <c r="P181" s="181"/>
      <c r="Q181" s="181"/>
      <c r="R181" s="181"/>
      <c r="S181" s="181"/>
      <c r="T181" s="182"/>
      <c r="AT181" s="177" t="s">
        <v>150</v>
      </c>
      <c r="AU181" s="177" t="s">
        <v>88</v>
      </c>
      <c r="AV181" s="13" t="s">
        <v>86</v>
      </c>
      <c r="AW181" s="13" t="s">
        <v>34</v>
      </c>
      <c r="AX181" s="13" t="s">
        <v>78</v>
      </c>
      <c r="AY181" s="177" t="s">
        <v>142</v>
      </c>
    </row>
    <row r="182" spans="1:65" s="14" customFormat="1" ht="11.25">
      <c r="B182" s="183"/>
      <c r="D182" s="176" t="s">
        <v>150</v>
      </c>
      <c r="E182" s="184" t="s">
        <v>1</v>
      </c>
      <c r="F182" s="185" t="s">
        <v>802</v>
      </c>
      <c r="H182" s="186">
        <v>5.22</v>
      </c>
      <c r="I182" s="187"/>
      <c r="L182" s="183"/>
      <c r="M182" s="188"/>
      <c r="N182" s="189"/>
      <c r="O182" s="189"/>
      <c r="P182" s="189"/>
      <c r="Q182" s="189"/>
      <c r="R182" s="189"/>
      <c r="S182" s="189"/>
      <c r="T182" s="190"/>
      <c r="AT182" s="184" t="s">
        <v>150</v>
      </c>
      <c r="AU182" s="184" t="s">
        <v>88</v>
      </c>
      <c r="AV182" s="14" t="s">
        <v>88</v>
      </c>
      <c r="AW182" s="14" t="s">
        <v>34</v>
      </c>
      <c r="AX182" s="14" t="s">
        <v>78</v>
      </c>
      <c r="AY182" s="184" t="s">
        <v>142</v>
      </c>
    </row>
    <row r="183" spans="1:65" s="14" customFormat="1" ht="11.25">
      <c r="B183" s="183"/>
      <c r="D183" s="176" t="s">
        <v>150</v>
      </c>
      <c r="E183" s="184" t="s">
        <v>1</v>
      </c>
      <c r="F183" s="185" t="s">
        <v>803</v>
      </c>
      <c r="H183" s="186">
        <v>5.7</v>
      </c>
      <c r="I183" s="187"/>
      <c r="L183" s="183"/>
      <c r="M183" s="188"/>
      <c r="N183" s="189"/>
      <c r="O183" s="189"/>
      <c r="P183" s="189"/>
      <c r="Q183" s="189"/>
      <c r="R183" s="189"/>
      <c r="S183" s="189"/>
      <c r="T183" s="190"/>
      <c r="AT183" s="184" t="s">
        <v>150</v>
      </c>
      <c r="AU183" s="184" t="s">
        <v>88</v>
      </c>
      <c r="AV183" s="14" t="s">
        <v>88</v>
      </c>
      <c r="AW183" s="14" t="s">
        <v>34</v>
      </c>
      <c r="AX183" s="14" t="s">
        <v>78</v>
      </c>
      <c r="AY183" s="184" t="s">
        <v>142</v>
      </c>
    </row>
    <row r="184" spans="1:65" s="15" customFormat="1" ht="11.25">
      <c r="B184" s="191"/>
      <c r="D184" s="176" t="s">
        <v>150</v>
      </c>
      <c r="E184" s="192" t="s">
        <v>1</v>
      </c>
      <c r="F184" s="193" t="s">
        <v>163</v>
      </c>
      <c r="H184" s="194">
        <v>10.92</v>
      </c>
      <c r="I184" s="195"/>
      <c r="L184" s="191"/>
      <c r="M184" s="196"/>
      <c r="N184" s="197"/>
      <c r="O184" s="197"/>
      <c r="P184" s="197"/>
      <c r="Q184" s="197"/>
      <c r="R184" s="197"/>
      <c r="S184" s="197"/>
      <c r="T184" s="198"/>
      <c r="AT184" s="192" t="s">
        <v>150</v>
      </c>
      <c r="AU184" s="192" t="s">
        <v>88</v>
      </c>
      <c r="AV184" s="15" t="s">
        <v>148</v>
      </c>
      <c r="AW184" s="15" t="s">
        <v>34</v>
      </c>
      <c r="AX184" s="15" t="s">
        <v>86</v>
      </c>
      <c r="AY184" s="192" t="s">
        <v>142</v>
      </c>
    </row>
    <row r="185" spans="1:65" s="2" customFormat="1" ht="33" customHeight="1">
      <c r="A185" s="33"/>
      <c r="B185" s="161"/>
      <c r="C185" s="162" t="s">
        <v>8</v>
      </c>
      <c r="D185" s="162" t="s">
        <v>144</v>
      </c>
      <c r="E185" s="163" t="s">
        <v>804</v>
      </c>
      <c r="F185" s="164" t="s">
        <v>805</v>
      </c>
      <c r="G185" s="165" t="s">
        <v>272</v>
      </c>
      <c r="H185" s="166">
        <v>58</v>
      </c>
      <c r="I185" s="167"/>
      <c r="J185" s="168">
        <f>ROUND(I185*H185,2)</f>
        <v>0</v>
      </c>
      <c r="K185" s="164" t="s">
        <v>1046</v>
      </c>
      <c r="L185" s="34"/>
      <c r="M185" s="169" t="s">
        <v>1</v>
      </c>
      <c r="N185" s="170" t="s">
        <v>43</v>
      </c>
      <c r="O185" s="59"/>
      <c r="P185" s="171">
        <f>O185*H185</f>
        <v>0</v>
      </c>
      <c r="Q185" s="171">
        <v>0.17993000000000001</v>
      </c>
      <c r="R185" s="171">
        <f>Q185*H185</f>
        <v>10.43594</v>
      </c>
      <c r="S185" s="171">
        <v>0</v>
      </c>
      <c r="T185" s="17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3" t="s">
        <v>148</v>
      </c>
      <c r="AT185" s="173" t="s">
        <v>144</v>
      </c>
      <c r="AU185" s="173" t="s">
        <v>88</v>
      </c>
      <c r="AY185" s="18" t="s">
        <v>142</v>
      </c>
      <c r="BE185" s="174">
        <f>IF(N185="základní",J185,0)</f>
        <v>0</v>
      </c>
      <c r="BF185" s="174">
        <f>IF(N185="snížená",J185,0)</f>
        <v>0</v>
      </c>
      <c r="BG185" s="174">
        <f>IF(N185="zákl. přenesená",J185,0)</f>
        <v>0</v>
      </c>
      <c r="BH185" s="174">
        <f>IF(N185="sníž. přenesená",J185,0)</f>
        <v>0</v>
      </c>
      <c r="BI185" s="174">
        <f>IF(N185="nulová",J185,0)</f>
        <v>0</v>
      </c>
      <c r="BJ185" s="18" t="s">
        <v>86</v>
      </c>
      <c r="BK185" s="174">
        <f>ROUND(I185*H185,2)</f>
        <v>0</v>
      </c>
      <c r="BL185" s="18" t="s">
        <v>148</v>
      </c>
      <c r="BM185" s="173" t="s">
        <v>806</v>
      </c>
    </row>
    <row r="186" spans="1:65" s="14" customFormat="1" ht="11.25">
      <c r="B186" s="183"/>
      <c r="D186" s="176" t="s">
        <v>150</v>
      </c>
      <c r="E186" s="184" t="s">
        <v>1</v>
      </c>
      <c r="F186" s="185" t="s">
        <v>807</v>
      </c>
      <c r="H186" s="186">
        <v>58</v>
      </c>
      <c r="I186" s="187"/>
      <c r="L186" s="183"/>
      <c r="M186" s="188"/>
      <c r="N186" s="189"/>
      <c r="O186" s="189"/>
      <c r="P186" s="189"/>
      <c r="Q186" s="189"/>
      <c r="R186" s="189"/>
      <c r="S186" s="189"/>
      <c r="T186" s="190"/>
      <c r="AT186" s="184" t="s">
        <v>150</v>
      </c>
      <c r="AU186" s="184" t="s">
        <v>88</v>
      </c>
      <c r="AV186" s="14" t="s">
        <v>88</v>
      </c>
      <c r="AW186" s="14" t="s">
        <v>34</v>
      </c>
      <c r="AX186" s="14" t="s">
        <v>86</v>
      </c>
      <c r="AY186" s="184" t="s">
        <v>142</v>
      </c>
    </row>
    <row r="187" spans="1:65" s="2" customFormat="1" ht="33" customHeight="1">
      <c r="A187" s="33"/>
      <c r="B187" s="161"/>
      <c r="C187" s="162" t="s">
        <v>260</v>
      </c>
      <c r="D187" s="162" t="s">
        <v>144</v>
      </c>
      <c r="E187" s="163" t="s">
        <v>270</v>
      </c>
      <c r="F187" s="164" t="s">
        <v>271</v>
      </c>
      <c r="G187" s="165" t="s">
        <v>272</v>
      </c>
      <c r="H187" s="166">
        <v>19</v>
      </c>
      <c r="I187" s="167"/>
      <c r="J187" s="168">
        <f>ROUND(I187*H187,2)</f>
        <v>0</v>
      </c>
      <c r="K187" s="164" t="s">
        <v>1046</v>
      </c>
      <c r="L187" s="34"/>
      <c r="M187" s="169" t="s">
        <v>1</v>
      </c>
      <c r="N187" s="170" t="s">
        <v>43</v>
      </c>
      <c r="O187" s="59"/>
      <c r="P187" s="171">
        <f>O187*H187</f>
        <v>0</v>
      </c>
      <c r="Q187" s="171">
        <v>0.20449000000000001</v>
      </c>
      <c r="R187" s="171">
        <f>Q187*H187</f>
        <v>3.88531</v>
      </c>
      <c r="S187" s="171">
        <v>0</v>
      </c>
      <c r="T187" s="17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3" t="s">
        <v>148</v>
      </c>
      <c r="AT187" s="173" t="s">
        <v>144</v>
      </c>
      <c r="AU187" s="173" t="s">
        <v>88</v>
      </c>
      <c r="AY187" s="18" t="s">
        <v>142</v>
      </c>
      <c r="BE187" s="174">
        <f>IF(N187="základní",J187,0)</f>
        <v>0</v>
      </c>
      <c r="BF187" s="174">
        <f>IF(N187="snížená",J187,0)</f>
        <v>0</v>
      </c>
      <c r="BG187" s="174">
        <f>IF(N187="zákl. přenesená",J187,0)</f>
        <v>0</v>
      </c>
      <c r="BH187" s="174">
        <f>IF(N187="sníž. přenesená",J187,0)</f>
        <v>0</v>
      </c>
      <c r="BI187" s="174">
        <f>IF(N187="nulová",J187,0)</f>
        <v>0</v>
      </c>
      <c r="BJ187" s="18" t="s">
        <v>86</v>
      </c>
      <c r="BK187" s="174">
        <f>ROUND(I187*H187,2)</f>
        <v>0</v>
      </c>
      <c r="BL187" s="18" t="s">
        <v>148</v>
      </c>
      <c r="BM187" s="173" t="s">
        <v>808</v>
      </c>
    </row>
    <row r="188" spans="1:65" s="2" customFormat="1" ht="21.75" customHeight="1">
      <c r="A188" s="33"/>
      <c r="B188" s="161"/>
      <c r="C188" s="162" t="s">
        <v>265</v>
      </c>
      <c r="D188" s="162" t="s">
        <v>144</v>
      </c>
      <c r="E188" s="163" t="s">
        <v>284</v>
      </c>
      <c r="F188" s="164" t="s">
        <v>285</v>
      </c>
      <c r="G188" s="165" t="s">
        <v>185</v>
      </c>
      <c r="H188" s="166">
        <v>6.8</v>
      </c>
      <c r="I188" s="167"/>
      <c r="J188" s="168">
        <f>ROUND(I188*H188,2)</f>
        <v>0</v>
      </c>
      <c r="K188" s="164" t="s">
        <v>1046</v>
      </c>
      <c r="L188" s="34"/>
      <c r="M188" s="169" t="s">
        <v>1</v>
      </c>
      <c r="N188" s="170" t="s">
        <v>43</v>
      </c>
      <c r="O188" s="59"/>
      <c r="P188" s="171">
        <f>O188*H188</f>
        <v>0</v>
      </c>
      <c r="Q188" s="171">
        <v>2.16</v>
      </c>
      <c r="R188" s="171">
        <f>Q188*H188</f>
        <v>14.688000000000001</v>
      </c>
      <c r="S188" s="171">
        <v>0</v>
      </c>
      <c r="T188" s="17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3" t="s">
        <v>148</v>
      </c>
      <c r="AT188" s="173" t="s">
        <v>144</v>
      </c>
      <c r="AU188" s="173" t="s">
        <v>88</v>
      </c>
      <c r="AY188" s="18" t="s">
        <v>142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18" t="s">
        <v>86</v>
      </c>
      <c r="BK188" s="174">
        <f>ROUND(I188*H188,2)</f>
        <v>0</v>
      </c>
      <c r="BL188" s="18" t="s">
        <v>148</v>
      </c>
      <c r="BM188" s="173" t="s">
        <v>809</v>
      </c>
    </row>
    <row r="189" spans="1:65" s="13" customFormat="1" ht="11.25">
      <c r="B189" s="175"/>
      <c r="D189" s="176" t="s">
        <v>150</v>
      </c>
      <c r="E189" s="177" t="s">
        <v>1</v>
      </c>
      <c r="F189" s="178" t="s">
        <v>153</v>
      </c>
      <c r="H189" s="177" t="s">
        <v>1</v>
      </c>
      <c r="I189" s="179"/>
      <c r="L189" s="175"/>
      <c r="M189" s="180"/>
      <c r="N189" s="181"/>
      <c r="O189" s="181"/>
      <c r="P189" s="181"/>
      <c r="Q189" s="181"/>
      <c r="R189" s="181"/>
      <c r="S189" s="181"/>
      <c r="T189" s="182"/>
      <c r="AT189" s="177" t="s">
        <v>150</v>
      </c>
      <c r="AU189" s="177" t="s">
        <v>88</v>
      </c>
      <c r="AV189" s="13" t="s">
        <v>86</v>
      </c>
      <c r="AW189" s="13" t="s">
        <v>34</v>
      </c>
      <c r="AX189" s="13" t="s">
        <v>78</v>
      </c>
      <c r="AY189" s="177" t="s">
        <v>142</v>
      </c>
    </row>
    <row r="190" spans="1:65" s="14" customFormat="1" ht="11.25">
      <c r="B190" s="183"/>
      <c r="D190" s="176" t="s">
        <v>150</v>
      </c>
      <c r="E190" s="184" t="s">
        <v>1</v>
      </c>
      <c r="F190" s="185" t="s">
        <v>188</v>
      </c>
      <c r="H190" s="186">
        <v>6.8</v>
      </c>
      <c r="I190" s="187"/>
      <c r="L190" s="183"/>
      <c r="M190" s="188"/>
      <c r="N190" s="189"/>
      <c r="O190" s="189"/>
      <c r="P190" s="189"/>
      <c r="Q190" s="189"/>
      <c r="R190" s="189"/>
      <c r="S190" s="189"/>
      <c r="T190" s="190"/>
      <c r="AT190" s="184" t="s">
        <v>150</v>
      </c>
      <c r="AU190" s="184" t="s">
        <v>88</v>
      </c>
      <c r="AV190" s="14" t="s">
        <v>88</v>
      </c>
      <c r="AW190" s="14" t="s">
        <v>34</v>
      </c>
      <c r="AX190" s="14" t="s">
        <v>86</v>
      </c>
      <c r="AY190" s="184" t="s">
        <v>142</v>
      </c>
    </row>
    <row r="191" spans="1:65" s="2" customFormat="1" ht="21.75" customHeight="1">
      <c r="A191" s="33"/>
      <c r="B191" s="161"/>
      <c r="C191" s="162" t="s">
        <v>269</v>
      </c>
      <c r="D191" s="162" t="s">
        <v>144</v>
      </c>
      <c r="E191" s="163" t="s">
        <v>294</v>
      </c>
      <c r="F191" s="164" t="s">
        <v>295</v>
      </c>
      <c r="G191" s="165" t="s">
        <v>185</v>
      </c>
      <c r="H191" s="166">
        <v>0.4</v>
      </c>
      <c r="I191" s="167"/>
      <c r="J191" s="168">
        <f>ROUND(I191*H191,2)</f>
        <v>0</v>
      </c>
      <c r="K191" s="164" t="s">
        <v>1046</v>
      </c>
      <c r="L191" s="34"/>
      <c r="M191" s="169" t="s">
        <v>1</v>
      </c>
      <c r="N191" s="170" t="s">
        <v>43</v>
      </c>
      <c r="O191" s="59"/>
      <c r="P191" s="171">
        <f>O191*H191</f>
        <v>0</v>
      </c>
      <c r="Q191" s="171">
        <v>1.98</v>
      </c>
      <c r="R191" s="171">
        <f>Q191*H191</f>
        <v>0.79200000000000004</v>
      </c>
      <c r="S191" s="171">
        <v>0</v>
      </c>
      <c r="T191" s="17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3" t="s">
        <v>148</v>
      </c>
      <c r="AT191" s="173" t="s">
        <v>144</v>
      </c>
      <c r="AU191" s="173" t="s">
        <v>88</v>
      </c>
      <c r="AY191" s="18" t="s">
        <v>142</v>
      </c>
      <c r="BE191" s="174">
        <f>IF(N191="základní",J191,0)</f>
        <v>0</v>
      </c>
      <c r="BF191" s="174">
        <f>IF(N191="snížená",J191,0)</f>
        <v>0</v>
      </c>
      <c r="BG191" s="174">
        <f>IF(N191="zákl. přenesená",J191,0)</f>
        <v>0</v>
      </c>
      <c r="BH191" s="174">
        <f>IF(N191="sníž. přenesená",J191,0)</f>
        <v>0</v>
      </c>
      <c r="BI191" s="174">
        <f>IF(N191="nulová",J191,0)</f>
        <v>0</v>
      </c>
      <c r="BJ191" s="18" t="s">
        <v>86</v>
      </c>
      <c r="BK191" s="174">
        <f>ROUND(I191*H191,2)</f>
        <v>0</v>
      </c>
      <c r="BL191" s="18" t="s">
        <v>148</v>
      </c>
      <c r="BM191" s="173" t="s">
        <v>810</v>
      </c>
    </row>
    <row r="192" spans="1:65" s="13" customFormat="1" ht="11.25">
      <c r="B192" s="175"/>
      <c r="D192" s="176" t="s">
        <v>150</v>
      </c>
      <c r="E192" s="177" t="s">
        <v>1</v>
      </c>
      <c r="F192" s="178" t="s">
        <v>153</v>
      </c>
      <c r="H192" s="177" t="s">
        <v>1</v>
      </c>
      <c r="I192" s="179"/>
      <c r="L192" s="175"/>
      <c r="M192" s="180"/>
      <c r="N192" s="181"/>
      <c r="O192" s="181"/>
      <c r="P192" s="181"/>
      <c r="Q192" s="181"/>
      <c r="R192" s="181"/>
      <c r="S192" s="181"/>
      <c r="T192" s="182"/>
      <c r="AT192" s="177" t="s">
        <v>150</v>
      </c>
      <c r="AU192" s="177" t="s">
        <v>88</v>
      </c>
      <c r="AV192" s="13" t="s">
        <v>86</v>
      </c>
      <c r="AW192" s="13" t="s">
        <v>34</v>
      </c>
      <c r="AX192" s="13" t="s">
        <v>78</v>
      </c>
      <c r="AY192" s="177" t="s">
        <v>142</v>
      </c>
    </row>
    <row r="193" spans="1:65" s="14" customFormat="1" ht="11.25">
      <c r="B193" s="183"/>
      <c r="D193" s="176" t="s">
        <v>150</v>
      </c>
      <c r="E193" s="184" t="s">
        <v>1</v>
      </c>
      <c r="F193" s="185" t="s">
        <v>297</v>
      </c>
      <c r="H193" s="186">
        <v>0.4</v>
      </c>
      <c r="I193" s="187"/>
      <c r="L193" s="183"/>
      <c r="M193" s="188"/>
      <c r="N193" s="189"/>
      <c r="O193" s="189"/>
      <c r="P193" s="189"/>
      <c r="Q193" s="189"/>
      <c r="R193" s="189"/>
      <c r="S193" s="189"/>
      <c r="T193" s="190"/>
      <c r="AT193" s="184" t="s">
        <v>150</v>
      </c>
      <c r="AU193" s="184" t="s">
        <v>88</v>
      </c>
      <c r="AV193" s="14" t="s">
        <v>88</v>
      </c>
      <c r="AW193" s="14" t="s">
        <v>34</v>
      </c>
      <c r="AX193" s="14" t="s">
        <v>86</v>
      </c>
      <c r="AY193" s="184" t="s">
        <v>142</v>
      </c>
    </row>
    <row r="194" spans="1:65" s="2" customFormat="1" ht="21.75" customHeight="1">
      <c r="A194" s="33"/>
      <c r="B194" s="161"/>
      <c r="C194" s="162" t="s">
        <v>278</v>
      </c>
      <c r="D194" s="162" t="s">
        <v>144</v>
      </c>
      <c r="E194" s="163" t="s">
        <v>299</v>
      </c>
      <c r="F194" s="164" t="s">
        <v>300</v>
      </c>
      <c r="G194" s="165" t="s">
        <v>185</v>
      </c>
      <c r="H194" s="166">
        <v>0.87</v>
      </c>
      <c r="I194" s="167"/>
      <c r="J194" s="168">
        <f>ROUND(I194*H194,2)</f>
        <v>0</v>
      </c>
      <c r="K194" s="164" t="s">
        <v>1046</v>
      </c>
      <c r="L194" s="34"/>
      <c r="M194" s="169" t="s">
        <v>1</v>
      </c>
      <c r="N194" s="170" t="s">
        <v>43</v>
      </c>
      <c r="O194" s="59"/>
      <c r="P194" s="171">
        <f>O194*H194</f>
        <v>0</v>
      </c>
      <c r="Q194" s="171">
        <v>1.98</v>
      </c>
      <c r="R194" s="171">
        <f>Q194*H194</f>
        <v>1.7225999999999999</v>
      </c>
      <c r="S194" s="171">
        <v>0</v>
      </c>
      <c r="T194" s="17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3" t="s">
        <v>148</v>
      </c>
      <c r="AT194" s="173" t="s">
        <v>144</v>
      </c>
      <c r="AU194" s="173" t="s">
        <v>88</v>
      </c>
      <c r="AY194" s="18" t="s">
        <v>142</v>
      </c>
      <c r="BE194" s="174">
        <f>IF(N194="základní",J194,0)</f>
        <v>0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18" t="s">
        <v>86</v>
      </c>
      <c r="BK194" s="174">
        <f>ROUND(I194*H194,2)</f>
        <v>0</v>
      </c>
      <c r="BL194" s="18" t="s">
        <v>148</v>
      </c>
      <c r="BM194" s="173" t="s">
        <v>811</v>
      </c>
    </row>
    <row r="195" spans="1:65" s="13" customFormat="1" ht="11.25">
      <c r="B195" s="175"/>
      <c r="D195" s="176" t="s">
        <v>150</v>
      </c>
      <c r="E195" s="177" t="s">
        <v>1</v>
      </c>
      <c r="F195" s="178" t="s">
        <v>812</v>
      </c>
      <c r="H195" s="177" t="s">
        <v>1</v>
      </c>
      <c r="I195" s="179"/>
      <c r="L195" s="175"/>
      <c r="M195" s="180"/>
      <c r="N195" s="181"/>
      <c r="O195" s="181"/>
      <c r="P195" s="181"/>
      <c r="Q195" s="181"/>
      <c r="R195" s="181"/>
      <c r="S195" s="181"/>
      <c r="T195" s="182"/>
      <c r="AT195" s="177" t="s">
        <v>150</v>
      </c>
      <c r="AU195" s="177" t="s">
        <v>88</v>
      </c>
      <c r="AV195" s="13" t="s">
        <v>86</v>
      </c>
      <c r="AW195" s="13" t="s">
        <v>34</v>
      </c>
      <c r="AX195" s="13" t="s">
        <v>78</v>
      </c>
      <c r="AY195" s="177" t="s">
        <v>142</v>
      </c>
    </row>
    <row r="196" spans="1:65" s="14" customFormat="1" ht="11.25">
      <c r="B196" s="183"/>
      <c r="D196" s="176" t="s">
        <v>150</v>
      </c>
      <c r="E196" s="184" t="s">
        <v>1</v>
      </c>
      <c r="F196" s="185" t="s">
        <v>813</v>
      </c>
      <c r="H196" s="186">
        <v>0.72</v>
      </c>
      <c r="I196" s="187"/>
      <c r="L196" s="183"/>
      <c r="M196" s="188"/>
      <c r="N196" s="189"/>
      <c r="O196" s="189"/>
      <c r="P196" s="189"/>
      <c r="Q196" s="189"/>
      <c r="R196" s="189"/>
      <c r="S196" s="189"/>
      <c r="T196" s="190"/>
      <c r="AT196" s="184" t="s">
        <v>150</v>
      </c>
      <c r="AU196" s="184" t="s">
        <v>88</v>
      </c>
      <c r="AV196" s="14" t="s">
        <v>88</v>
      </c>
      <c r="AW196" s="14" t="s">
        <v>34</v>
      </c>
      <c r="AX196" s="14" t="s">
        <v>78</v>
      </c>
      <c r="AY196" s="184" t="s">
        <v>142</v>
      </c>
    </row>
    <row r="197" spans="1:65" s="14" customFormat="1" ht="11.25">
      <c r="B197" s="183"/>
      <c r="D197" s="176" t="s">
        <v>150</v>
      </c>
      <c r="E197" s="184" t="s">
        <v>1</v>
      </c>
      <c r="F197" s="185" t="s">
        <v>814</v>
      </c>
      <c r="H197" s="186">
        <v>0.15</v>
      </c>
      <c r="I197" s="187"/>
      <c r="L197" s="183"/>
      <c r="M197" s="188"/>
      <c r="N197" s="189"/>
      <c r="O197" s="189"/>
      <c r="P197" s="189"/>
      <c r="Q197" s="189"/>
      <c r="R197" s="189"/>
      <c r="S197" s="189"/>
      <c r="T197" s="190"/>
      <c r="AT197" s="184" t="s">
        <v>150</v>
      </c>
      <c r="AU197" s="184" t="s">
        <v>88</v>
      </c>
      <c r="AV197" s="14" t="s">
        <v>88</v>
      </c>
      <c r="AW197" s="14" t="s">
        <v>34</v>
      </c>
      <c r="AX197" s="14" t="s">
        <v>78</v>
      </c>
      <c r="AY197" s="184" t="s">
        <v>142</v>
      </c>
    </row>
    <row r="198" spans="1:65" s="15" customFormat="1" ht="11.25">
      <c r="B198" s="191"/>
      <c r="D198" s="176" t="s">
        <v>150</v>
      </c>
      <c r="E198" s="192" t="s">
        <v>1</v>
      </c>
      <c r="F198" s="193" t="s">
        <v>163</v>
      </c>
      <c r="H198" s="194">
        <v>0.87</v>
      </c>
      <c r="I198" s="195"/>
      <c r="L198" s="191"/>
      <c r="M198" s="196"/>
      <c r="N198" s="197"/>
      <c r="O198" s="197"/>
      <c r="P198" s="197"/>
      <c r="Q198" s="197"/>
      <c r="R198" s="197"/>
      <c r="S198" s="197"/>
      <c r="T198" s="198"/>
      <c r="AT198" s="192" t="s">
        <v>150</v>
      </c>
      <c r="AU198" s="192" t="s">
        <v>88</v>
      </c>
      <c r="AV198" s="15" t="s">
        <v>148</v>
      </c>
      <c r="AW198" s="15" t="s">
        <v>34</v>
      </c>
      <c r="AX198" s="15" t="s">
        <v>86</v>
      </c>
      <c r="AY198" s="192" t="s">
        <v>142</v>
      </c>
    </row>
    <row r="199" spans="1:65" s="2" customFormat="1" ht="16.5" customHeight="1">
      <c r="A199" s="33"/>
      <c r="B199" s="161"/>
      <c r="C199" s="162" t="s">
        <v>283</v>
      </c>
      <c r="D199" s="162" t="s">
        <v>144</v>
      </c>
      <c r="E199" s="163" t="s">
        <v>354</v>
      </c>
      <c r="F199" s="164" t="s">
        <v>355</v>
      </c>
      <c r="G199" s="165" t="s">
        <v>185</v>
      </c>
      <c r="H199" s="166">
        <v>5.56</v>
      </c>
      <c r="I199" s="167"/>
      <c r="J199" s="168">
        <f>ROUND(I199*H199,2)</f>
        <v>0</v>
      </c>
      <c r="K199" s="164" t="s">
        <v>1046</v>
      </c>
      <c r="L199" s="34"/>
      <c r="M199" s="169" t="s">
        <v>1</v>
      </c>
      <c r="N199" s="170" t="s">
        <v>43</v>
      </c>
      <c r="O199" s="59"/>
      <c r="P199" s="171">
        <f>O199*H199</f>
        <v>0</v>
      </c>
      <c r="Q199" s="171">
        <v>2.2563399999999998</v>
      </c>
      <c r="R199" s="171">
        <f>Q199*H199</f>
        <v>12.545250399999999</v>
      </c>
      <c r="S199" s="171">
        <v>0</v>
      </c>
      <c r="T199" s="17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3" t="s">
        <v>148</v>
      </c>
      <c r="AT199" s="173" t="s">
        <v>144</v>
      </c>
      <c r="AU199" s="173" t="s">
        <v>88</v>
      </c>
      <c r="AY199" s="18" t="s">
        <v>142</v>
      </c>
      <c r="BE199" s="174">
        <f>IF(N199="základní",J199,0)</f>
        <v>0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18" t="s">
        <v>86</v>
      </c>
      <c r="BK199" s="174">
        <f>ROUND(I199*H199,2)</f>
        <v>0</v>
      </c>
      <c r="BL199" s="18" t="s">
        <v>148</v>
      </c>
      <c r="BM199" s="173" t="s">
        <v>815</v>
      </c>
    </row>
    <row r="200" spans="1:65" s="13" customFormat="1" ht="11.25">
      <c r="B200" s="175"/>
      <c r="D200" s="176" t="s">
        <v>150</v>
      </c>
      <c r="E200" s="177" t="s">
        <v>1</v>
      </c>
      <c r="F200" s="178" t="s">
        <v>816</v>
      </c>
      <c r="H200" s="177" t="s">
        <v>1</v>
      </c>
      <c r="I200" s="179"/>
      <c r="L200" s="175"/>
      <c r="M200" s="180"/>
      <c r="N200" s="181"/>
      <c r="O200" s="181"/>
      <c r="P200" s="181"/>
      <c r="Q200" s="181"/>
      <c r="R200" s="181"/>
      <c r="S200" s="181"/>
      <c r="T200" s="182"/>
      <c r="AT200" s="177" t="s">
        <v>150</v>
      </c>
      <c r="AU200" s="177" t="s">
        <v>88</v>
      </c>
      <c r="AV200" s="13" t="s">
        <v>86</v>
      </c>
      <c r="AW200" s="13" t="s">
        <v>34</v>
      </c>
      <c r="AX200" s="13" t="s">
        <v>78</v>
      </c>
      <c r="AY200" s="177" t="s">
        <v>142</v>
      </c>
    </row>
    <row r="201" spans="1:65" s="14" customFormat="1" ht="11.25">
      <c r="B201" s="183"/>
      <c r="D201" s="176" t="s">
        <v>150</v>
      </c>
      <c r="E201" s="184" t="s">
        <v>1</v>
      </c>
      <c r="F201" s="185" t="s">
        <v>817</v>
      </c>
      <c r="H201" s="186">
        <v>4.5599999999999996</v>
      </c>
      <c r="I201" s="187"/>
      <c r="L201" s="183"/>
      <c r="M201" s="188"/>
      <c r="N201" s="189"/>
      <c r="O201" s="189"/>
      <c r="P201" s="189"/>
      <c r="Q201" s="189"/>
      <c r="R201" s="189"/>
      <c r="S201" s="189"/>
      <c r="T201" s="190"/>
      <c r="AT201" s="184" t="s">
        <v>150</v>
      </c>
      <c r="AU201" s="184" t="s">
        <v>88</v>
      </c>
      <c r="AV201" s="14" t="s">
        <v>88</v>
      </c>
      <c r="AW201" s="14" t="s">
        <v>34</v>
      </c>
      <c r="AX201" s="14" t="s">
        <v>78</v>
      </c>
      <c r="AY201" s="184" t="s">
        <v>142</v>
      </c>
    </row>
    <row r="202" spans="1:65" s="14" customFormat="1" ht="11.25">
      <c r="B202" s="183"/>
      <c r="D202" s="176" t="s">
        <v>150</v>
      </c>
      <c r="E202" s="184" t="s">
        <v>1</v>
      </c>
      <c r="F202" s="185" t="s">
        <v>818</v>
      </c>
      <c r="H202" s="186">
        <v>1</v>
      </c>
      <c r="I202" s="187"/>
      <c r="L202" s="183"/>
      <c r="M202" s="188"/>
      <c r="N202" s="189"/>
      <c r="O202" s="189"/>
      <c r="P202" s="189"/>
      <c r="Q202" s="189"/>
      <c r="R202" s="189"/>
      <c r="S202" s="189"/>
      <c r="T202" s="190"/>
      <c r="AT202" s="184" t="s">
        <v>150</v>
      </c>
      <c r="AU202" s="184" t="s">
        <v>88</v>
      </c>
      <c r="AV202" s="14" t="s">
        <v>88</v>
      </c>
      <c r="AW202" s="14" t="s">
        <v>34</v>
      </c>
      <c r="AX202" s="14" t="s">
        <v>78</v>
      </c>
      <c r="AY202" s="184" t="s">
        <v>142</v>
      </c>
    </row>
    <row r="203" spans="1:65" s="15" customFormat="1" ht="11.25">
      <c r="B203" s="191"/>
      <c r="D203" s="176" t="s">
        <v>150</v>
      </c>
      <c r="E203" s="192" t="s">
        <v>1</v>
      </c>
      <c r="F203" s="193" t="s">
        <v>163</v>
      </c>
      <c r="H203" s="194">
        <v>5.56</v>
      </c>
      <c r="I203" s="195"/>
      <c r="L203" s="191"/>
      <c r="M203" s="196"/>
      <c r="N203" s="197"/>
      <c r="O203" s="197"/>
      <c r="P203" s="197"/>
      <c r="Q203" s="197"/>
      <c r="R203" s="197"/>
      <c r="S203" s="197"/>
      <c r="T203" s="198"/>
      <c r="AT203" s="192" t="s">
        <v>150</v>
      </c>
      <c r="AU203" s="192" t="s">
        <v>88</v>
      </c>
      <c r="AV203" s="15" t="s">
        <v>148</v>
      </c>
      <c r="AW203" s="15" t="s">
        <v>34</v>
      </c>
      <c r="AX203" s="15" t="s">
        <v>86</v>
      </c>
      <c r="AY203" s="192" t="s">
        <v>142</v>
      </c>
    </row>
    <row r="204" spans="1:65" s="2" customFormat="1" ht="16.5" customHeight="1">
      <c r="A204" s="33"/>
      <c r="B204" s="161"/>
      <c r="C204" s="162" t="s">
        <v>7</v>
      </c>
      <c r="D204" s="162" t="s">
        <v>144</v>
      </c>
      <c r="E204" s="163" t="s">
        <v>819</v>
      </c>
      <c r="F204" s="164" t="s">
        <v>820</v>
      </c>
      <c r="G204" s="165" t="s">
        <v>147</v>
      </c>
      <c r="H204" s="166">
        <v>26</v>
      </c>
      <c r="I204" s="167"/>
      <c r="J204" s="168">
        <f>ROUND(I204*H204,2)</f>
        <v>0</v>
      </c>
      <c r="K204" s="164" t="s">
        <v>1046</v>
      </c>
      <c r="L204" s="34"/>
      <c r="M204" s="169" t="s">
        <v>1</v>
      </c>
      <c r="N204" s="170" t="s">
        <v>43</v>
      </c>
      <c r="O204" s="59"/>
      <c r="P204" s="171">
        <f>O204*H204</f>
        <v>0</v>
      </c>
      <c r="Q204" s="171">
        <v>2.64E-3</v>
      </c>
      <c r="R204" s="171">
        <f>Q204*H204</f>
        <v>6.8640000000000007E-2</v>
      </c>
      <c r="S204" s="171">
        <v>0</v>
      </c>
      <c r="T204" s="17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3" t="s">
        <v>148</v>
      </c>
      <c r="AT204" s="173" t="s">
        <v>144</v>
      </c>
      <c r="AU204" s="173" t="s">
        <v>88</v>
      </c>
      <c r="AY204" s="18" t="s">
        <v>142</v>
      </c>
      <c r="BE204" s="174">
        <f>IF(N204="základní",J204,0)</f>
        <v>0</v>
      </c>
      <c r="BF204" s="174">
        <f>IF(N204="snížená",J204,0)</f>
        <v>0</v>
      </c>
      <c r="BG204" s="174">
        <f>IF(N204="zákl. přenesená",J204,0)</f>
        <v>0</v>
      </c>
      <c r="BH204" s="174">
        <f>IF(N204="sníž. přenesená",J204,0)</f>
        <v>0</v>
      </c>
      <c r="BI204" s="174">
        <f>IF(N204="nulová",J204,0)</f>
        <v>0</v>
      </c>
      <c r="BJ204" s="18" t="s">
        <v>86</v>
      </c>
      <c r="BK204" s="174">
        <f>ROUND(I204*H204,2)</f>
        <v>0</v>
      </c>
      <c r="BL204" s="18" t="s">
        <v>148</v>
      </c>
      <c r="BM204" s="173" t="s">
        <v>821</v>
      </c>
    </row>
    <row r="205" spans="1:65" s="13" customFormat="1" ht="11.25">
      <c r="B205" s="175"/>
      <c r="D205" s="176" t="s">
        <v>150</v>
      </c>
      <c r="E205" s="177" t="s">
        <v>1</v>
      </c>
      <c r="F205" s="178" t="s">
        <v>816</v>
      </c>
      <c r="H205" s="177" t="s">
        <v>1</v>
      </c>
      <c r="I205" s="179"/>
      <c r="L205" s="175"/>
      <c r="M205" s="180"/>
      <c r="N205" s="181"/>
      <c r="O205" s="181"/>
      <c r="P205" s="181"/>
      <c r="Q205" s="181"/>
      <c r="R205" s="181"/>
      <c r="S205" s="181"/>
      <c r="T205" s="182"/>
      <c r="AT205" s="177" t="s">
        <v>150</v>
      </c>
      <c r="AU205" s="177" t="s">
        <v>88</v>
      </c>
      <c r="AV205" s="13" t="s">
        <v>86</v>
      </c>
      <c r="AW205" s="13" t="s">
        <v>34</v>
      </c>
      <c r="AX205" s="13" t="s">
        <v>78</v>
      </c>
      <c r="AY205" s="177" t="s">
        <v>142</v>
      </c>
    </row>
    <row r="206" spans="1:65" s="14" customFormat="1" ht="11.25">
      <c r="B206" s="183"/>
      <c r="D206" s="176" t="s">
        <v>150</v>
      </c>
      <c r="E206" s="184" t="s">
        <v>1</v>
      </c>
      <c r="F206" s="185" t="s">
        <v>822</v>
      </c>
      <c r="H206" s="186">
        <v>24</v>
      </c>
      <c r="I206" s="187"/>
      <c r="L206" s="183"/>
      <c r="M206" s="188"/>
      <c r="N206" s="189"/>
      <c r="O206" s="189"/>
      <c r="P206" s="189"/>
      <c r="Q206" s="189"/>
      <c r="R206" s="189"/>
      <c r="S206" s="189"/>
      <c r="T206" s="190"/>
      <c r="AT206" s="184" t="s">
        <v>150</v>
      </c>
      <c r="AU206" s="184" t="s">
        <v>88</v>
      </c>
      <c r="AV206" s="14" t="s">
        <v>88</v>
      </c>
      <c r="AW206" s="14" t="s">
        <v>34</v>
      </c>
      <c r="AX206" s="14" t="s">
        <v>78</v>
      </c>
      <c r="AY206" s="184" t="s">
        <v>142</v>
      </c>
    </row>
    <row r="207" spans="1:65" s="14" customFormat="1" ht="11.25">
      <c r="B207" s="183"/>
      <c r="D207" s="176" t="s">
        <v>150</v>
      </c>
      <c r="E207" s="184" t="s">
        <v>1</v>
      </c>
      <c r="F207" s="185" t="s">
        <v>823</v>
      </c>
      <c r="H207" s="186">
        <v>2</v>
      </c>
      <c r="I207" s="187"/>
      <c r="L207" s="183"/>
      <c r="M207" s="188"/>
      <c r="N207" s="189"/>
      <c r="O207" s="189"/>
      <c r="P207" s="189"/>
      <c r="Q207" s="189"/>
      <c r="R207" s="189"/>
      <c r="S207" s="189"/>
      <c r="T207" s="190"/>
      <c r="AT207" s="184" t="s">
        <v>150</v>
      </c>
      <c r="AU207" s="184" t="s">
        <v>88</v>
      </c>
      <c r="AV207" s="14" t="s">
        <v>88</v>
      </c>
      <c r="AW207" s="14" t="s">
        <v>34</v>
      </c>
      <c r="AX207" s="14" t="s">
        <v>78</v>
      </c>
      <c r="AY207" s="184" t="s">
        <v>142</v>
      </c>
    </row>
    <row r="208" spans="1:65" s="15" customFormat="1" ht="11.25">
      <c r="B208" s="191"/>
      <c r="D208" s="176" t="s">
        <v>150</v>
      </c>
      <c r="E208" s="192" t="s">
        <v>1</v>
      </c>
      <c r="F208" s="193" t="s">
        <v>163</v>
      </c>
      <c r="H208" s="194">
        <v>26</v>
      </c>
      <c r="I208" s="195"/>
      <c r="L208" s="191"/>
      <c r="M208" s="196"/>
      <c r="N208" s="197"/>
      <c r="O208" s="197"/>
      <c r="P208" s="197"/>
      <c r="Q208" s="197"/>
      <c r="R208" s="197"/>
      <c r="S208" s="197"/>
      <c r="T208" s="198"/>
      <c r="AT208" s="192" t="s">
        <v>150</v>
      </c>
      <c r="AU208" s="192" t="s">
        <v>88</v>
      </c>
      <c r="AV208" s="15" t="s">
        <v>148</v>
      </c>
      <c r="AW208" s="15" t="s">
        <v>34</v>
      </c>
      <c r="AX208" s="15" t="s">
        <v>86</v>
      </c>
      <c r="AY208" s="192" t="s">
        <v>142</v>
      </c>
    </row>
    <row r="209" spans="1:65" s="2" customFormat="1" ht="16.5" customHeight="1">
      <c r="A209" s="33"/>
      <c r="B209" s="161"/>
      <c r="C209" s="162" t="s">
        <v>293</v>
      </c>
      <c r="D209" s="162" t="s">
        <v>144</v>
      </c>
      <c r="E209" s="163" t="s">
        <v>824</v>
      </c>
      <c r="F209" s="164" t="s">
        <v>825</v>
      </c>
      <c r="G209" s="165" t="s">
        <v>147</v>
      </c>
      <c r="H209" s="166">
        <v>26</v>
      </c>
      <c r="I209" s="167"/>
      <c r="J209" s="168">
        <f>ROUND(I209*H209,2)</f>
        <v>0</v>
      </c>
      <c r="K209" s="164" t="s">
        <v>1046</v>
      </c>
      <c r="L209" s="34"/>
      <c r="M209" s="169" t="s">
        <v>1</v>
      </c>
      <c r="N209" s="170" t="s">
        <v>43</v>
      </c>
      <c r="O209" s="59"/>
      <c r="P209" s="171">
        <f>O209*H209</f>
        <v>0</v>
      </c>
      <c r="Q209" s="171">
        <v>0</v>
      </c>
      <c r="R209" s="171">
        <f>Q209*H209</f>
        <v>0</v>
      </c>
      <c r="S209" s="171">
        <v>0</v>
      </c>
      <c r="T209" s="17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3" t="s">
        <v>148</v>
      </c>
      <c r="AT209" s="173" t="s">
        <v>144</v>
      </c>
      <c r="AU209" s="173" t="s">
        <v>88</v>
      </c>
      <c r="AY209" s="18" t="s">
        <v>142</v>
      </c>
      <c r="BE209" s="174">
        <f>IF(N209="základní",J209,0)</f>
        <v>0</v>
      </c>
      <c r="BF209" s="174">
        <f>IF(N209="snížená",J209,0)</f>
        <v>0</v>
      </c>
      <c r="BG209" s="174">
        <f>IF(N209="zákl. přenesená",J209,0)</f>
        <v>0</v>
      </c>
      <c r="BH209" s="174">
        <f>IF(N209="sníž. přenesená",J209,0)</f>
        <v>0</v>
      </c>
      <c r="BI209" s="174">
        <f>IF(N209="nulová",J209,0)</f>
        <v>0</v>
      </c>
      <c r="BJ209" s="18" t="s">
        <v>86</v>
      </c>
      <c r="BK209" s="174">
        <f>ROUND(I209*H209,2)</f>
        <v>0</v>
      </c>
      <c r="BL209" s="18" t="s">
        <v>148</v>
      </c>
      <c r="BM209" s="173" t="s">
        <v>826</v>
      </c>
    </row>
    <row r="210" spans="1:65" s="12" customFormat="1" ht="22.9" customHeight="1">
      <c r="B210" s="148"/>
      <c r="D210" s="149" t="s">
        <v>77</v>
      </c>
      <c r="E210" s="159" t="s">
        <v>167</v>
      </c>
      <c r="F210" s="159" t="s">
        <v>358</v>
      </c>
      <c r="I210" s="151"/>
      <c r="J210" s="160">
        <f>BK210</f>
        <v>0</v>
      </c>
      <c r="L210" s="148"/>
      <c r="M210" s="153"/>
      <c r="N210" s="154"/>
      <c r="O210" s="154"/>
      <c r="P210" s="155">
        <f>SUM(P211:P218)</f>
        <v>0</v>
      </c>
      <c r="Q210" s="154"/>
      <c r="R210" s="155">
        <f>SUM(R211:R218)</f>
        <v>5.4866999999999999</v>
      </c>
      <c r="S210" s="154"/>
      <c r="T210" s="156">
        <f>SUM(T211:T218)</f>
        <v>0</v>
      </c>
      <c r="AR210" s="149" t="s">
        <v>86</v>
      </c>
      <c r="AT210" s="157" t="s">
        <v>77</v>
      </c>
      <c r="AU210" s="157" t="s">
        <v>86</v>
      </c>
      <c r="AY210" s="149" t="s">
        <v>142</v>
      </c>
      <c r="BK210" s="158">
        <f>SUM(BK211:BK218)</f>
        <v>0</v>
      </c>
    </row>
    <row r="211" spans="1:65" s="2" customFormat="1" ht="21.75" customHeight="1">
      <c r="A211" s="33"/>
      <c r="B211" s="161"/>
      <c r="C211" s="162" t="s">
        <v>298</v>
      </c>
      <c r="D211" s="162" t="s">
        <v>144</v>
      </c>
      <c r="E211" s="163" t="s">
        <v>360</v>
      </c>
      <c r="F211" s="164" t="s">
        <v>361</v>
      </c>
      <c r="G211" s="165" t="s">
        <v>362</v>
      </c>
      <c r="H211" s="166">
        <v>30</v>
      </c>
      <c r="I211" s="167"/>
      <c r="J211" s="168">
        <f>ROUND(I211*H211,2)</f>
        <v>0</v>
      </c>
      <c r="K211" s="164" t="s">
        <v>1</v>
      </c>
      <c r="L211" s="34"/>
      <c r="M211" s="169" t="s">
        <v>1</v>
      </c>
      <c r="N211" s="170" t="s">
        <v>43</v>
      </c>
      <c r="O211" s="59"/>
      <c r="P211" s="171">
        <f>O211*H211</f>
        <v>0</v>
      </c>
      <c r="Q211" s="171">
        <v>0.17488999999999999</v>
      </c>
      <c r="R211" s="171">
        <f>Q211*H211</f>
        <v>5.2466999999999997</v>
      </c>
      <c r="S211" s="171">
        <v>0</v>
      </c>
      <c r="T211" s="17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73" t="s">
        <v>148</v>
      </c>
      <c r="AT211" s="173" t="s">
        <v>144</v>
      </c>
      <c r="AU211" s="173" t="s">
        <v>88</v>
      </c>
      <c r="AY211" s="18" t="s">
        <v>142</v>
      </c>
      <c r="BE211" s="174">
        <f>IF(N211="základní",J211,0)</f>
        <v>0</v>
      </c>
      <c r="BF211" s="174">
        <f>IF(N211="snížená",J211,0)</f>
        <v>0</v>
      </c>
      <c r="BG211" s="174">
        <f>IF(N211="zákl. přenesená",J211,0)</f>
        <v>0</v>
      </c>
      <c r="BH211" s="174">
        <f>IF(N211="sníž. přenesená",J211,0)</f>
        <v>0</v>
      </c>
      <c r="BI211" s="174">
        <f>IF(N211="nulová",J211,0)</f>
        <v>0</v>
      </c>
      <c r="BJ211" s="18" t="s">
        <v>86</v>
      </c>
      <c r="BK211" s="174">
        <f>ROUND(I211*H211,2)</f>
        <v>0</v>
      </c>
      <c r="BL211" s="18" t="s">
        <v>148</v>
      </c>
      <c r="BM211" s="173" t="s">
        <v>827</v>
      </c>
    </row>
    <row r="212" spans="1:65" s="13" customFormat="1" ht="11.25">
      <c r="B212" s="175"/>
      <c r="D212" s="176" t="s">
        <v>150</v>
      </c>
      <c r="E212" s="177" t="s">
        <v>1</v>
      </c>
      <c r="F212" s="178" t="s">
        <v>828</v>
      </c>
      <c r="H212" s="177" t="s">
        <v>1</v>
      </c>
      <c r="I212" s="179"/>
      <c r="L212" s="175"/>
      <c r="M212" s="180"/>
      <c r="N212" s="181"/>
      <c r="O212" s="181"/>
      <c r="P212" s="181"/>
      <c r="Q212" s="181"/>
      <c r="R212" s="181"/>
      <c r="S212" s="181"/>
      <c r="T212" s="182"/>
      <c r="AT212" s="177" t="s">
        <v>150</v>
      </c>
      <c r="AU212" s="177" t="s">
        <v>88</v>
      </c>
      <c r="AV212" s="13" t="s">
        <v>86</v>
      </c>
      <c r="AW212" s="13" t="s">
        <v>34</v>
      </c>
      <c r="AX212" s="13" t="s">
        <v>78</v>
      </c>
      <c r="AY212" s="177" t="s">
        <v>142</v>
      </c>
    </row>
    <row r="213" spans="1:65" s="14" customFormat="1" ht="11.25">
      <c r="B213" s="183"/>
      <c r="D213" s="176" t="s">
        <v>150</v>
      </c>
      <c r="E213" s="184" t="s">
        <v>1</v>
      </c>
      <c r="F213" s="185" t="s">
        <v>829</v>
      </c>
      <c r="H213" s="186">
        <v>30</v>
      </c>
      <c r="I213" s="187"/>
      <c r="L213" s="183"/>
      <c r="M213" s="188"/>
      <c r="N213" s="189"/>
      <c r="O213" s="189"/>
      <c r="P213" s="189"/>
      <c r="Q213" s="189"/>
      <c r="R213" s="189"/>
      <c r="S213" s="189"/>
      <c r="T213" s="190"/>
      <c r="AT213" s="184" t="s">
        <v>150</v>
      </c>
      <c r="AU213" s="184" t="s">
        <v>88</v>
      </c>
      <c r="AV213" s="14" t="s">
        <v>88</v>
      </c>
      <c r="AW213" s="14" t="s">
        <v>34</v>
      </c>
      <c r="AX213" s="14" t="s">
        <v>78</v>
      </c>
      <c r="AY213" s="184" t="s">
        <v>142</v>
      </c>
    </row>
    <row r="214" spans="1:65" s="15" customFormat="1" ht="11.25">
      <c r="B214" s="191"/>
      <c r="D214" s="176" t="s">
        <v>150</v>
      </c>
      <c r="E214" s="192" t="s">
        <v>1</v>
      </c>
      <c r="F214" s="193" t="s">
        <v>163</v>
      </c>
      <c r="H214" s="194">
        <v>30</v>
      </c>
      <c r="I214" s="195"/>
      <c r="L214" s="191"/>
      <c r="M214" s="196"/>
      <c r="N214" s="197"/>
      <c r="O214" s="197"/>
      <c r="P214" s="197"/>
      <c r="Q214" s="197"/>
      <c r="R214" s="197"/>
      <c r="S214" s="197"/>
      <c r="T214" s="198"/>
      <c r="AT214" s="192" t="s">
        <v>150</v>
      </c>
      <c r="AU214" s="192" t="s">
        <v>88</v>
      </c>
      <c r="AV214" s="15" t="s">
        <v>148</v>
      </c>
      <c r="AW214" s="15" t="s">
        <v>34</v>
      </c>
      <c r="AX214" s="15" t="s">
        <v>86</v>
      </c>
      <c r="AY214" s="192" t="s">
        <v>142</v>
      </c>
    </row>
    <row r="215" spans="1:65" s="2" customFormat="1" ht="21.75" customHeight="1">
      <c r="A215" s="33"/>
      <c r="B215" s="161"/>
      <c r="C215" s="207" t="s">
        <v>312</v>
      </c>
      <c r="D215" s="207" t="s">
        <v>255</v>
      </c>
      <c r="E215" s="208" t="s">
        <v>830</v>
      </c>
      <c r="F215" s="209" t="s">
        <v>831</v>
      </c>
      <c r="G215" s="210" t="s">
        <v>362</v>
      </c>
      <c r="H215" s="211">
        <v>30</v>
      </c>
      <c r="I215" s="212"/>
      <c r="J215" s="213">
        <f>ROUND(I215*H215,2)</f>
        <v>0</v>
      </c>
      <c r="K215" s="209" t="s">
        <v>1</v>
      </c>
      <c r="L215" s="214"/>
      <c r="M215" s="215" t="s">
        <v>1</v>
      </c>
      <c r="N215" s="216" t="s">
        <v>43</v>
      </c>
      <c r="O215" s="59"/>
      <c r="P215" s="171">
        <f>O215*H215</f>
        <v>0</v>
      </c>
      <c r="Q215" s="171">
        <v>8.0000000000000002E-3</v>
      </c>
      <c r="R215" s="171">
        <f>Q215*H215</f>
        <v>0.24</v>
      </c>
      <c r="S215" s="171">
        <v>0</v>
      </c>
      <c r="T215" s="17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3" t="s">
        <v>215</v>
      </c>
      <c r="AT215" s="173" t="s">
        <v>255</v>
      </c>
      <c r="AU215" s="173" t="s">
        <v>88</v>
      </c>
      <c r="AY215" s="18" t="s">
        <v>142</v>
      </c>
      <c r="BE215" s="174">
        <f>IF(N215="základní",J215,0)</f>
        <v>0</v>
      </c>
      <c r="BF215" s="174">
        <f>IF(N215="snížená",J215,0)</f>
        <v>0</v>
      </c>
      <c r="BG215" s="174">
        <f>IF(N215="zákl. přenesená",J215,0)</f>
        <v>0</v>
      </c>
      <c r="BH215" s="174">
        <f>IF(N215="sníž. přenesená",J215,0)</f>
        <v>0</v>
      </c>
      <c r="BI215" s="174">
        <f>IF(N215="nulová",J215,0)</f>
        <v>0</v>
      </c>
      <c r="BJ215" s="18" t="s">
        <v>86</v>
      </c>
      <c r="BK215" s="174">
        <f>ROUND(I215*H215,2)</f>
        <v>0</v>
      </c>
      <c r="BL215" s="18" t="s">
        <v>148</v>
      </c>
      <c r="BM215" s="173" t="s">
        <v>832</v>
      </c>
    </row>
    <row r="216" spans="1:65" s="2" customFormat="1" ht="21.75" customHeight="1">
      <c r="A216" s="33"/>
      <c r="B216" s="161"/>
      <c r="C216" s="162" t="s">
        <v>319</v>
      </c>
      <c r="D216" s="162" t="s">
        <v>144</v>
      </c>
      <c r="E216" s="163" t="s">
        <v>833</v>
      </c>
      <c r="F216" s="164" t="s">
        <v>834</v>
      </c>
      <c r="G216" s="165" t="s">
        <v>362</v>
      </c>
      <c r="H216" s="166">
        <v>1</v>
      </c>
      <c r="I216" s="167"/>
      <c r="J216" s="168">
        <f>ROUND(I216*H216,2)</f>
        <v>0</v>
      </c>
      <c r="K216" s="164" t="s">
        <v>1046</v>
      </c>
      <c r="L216" s="34"/>
      <c r="M216" s="169" t="s">
        <v>1</v>
      </c>
      <c r="N216" s="170" t="s">
        <v>43</v>
      </c>
      <c r="O216" s="59"/>
      <c r="P216" s="171">
        <f>O216*H216</f>
        <v>0</v>
      </c>
      <c r="Q216" s="171">
        <v>0</v>
      </c>
      <c r="R216" s="171">
        <f>Q216*H216</f>
        <v>0</v>
      </c>
      <c r="S216" s="171">
        <v>0</v>
      </c>
      <c r="T216" s="17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3" t="s">
        <v>148</v>
      </c>
      <c r="AT216" s="173" t="s">
        <v>144</v>
      </c>
      <c r="AU216" s="173" t="s">
        <v>88</v>
      </c>
      <c r="AY216" s="18" t="s">
        <v>142</v>
      </c>
      <c r="BE216" s="174">
        <f>IF(N216="základní",J216,0)</f>
        <v>0</v>
      </c>
      <c r="BF216" s="174">
        <f>IF(N216="snížená",J216,0)</f>
        <v>0</v>
      </c>
      <c r="BG216" s="174">
        <f>IF(N216="zákl. přenesená",J216,0)</f>
        <v>0</v>
      </c>
      <c r="BH216" s="174">
        <f>IF(N216="sníž. přenesená",J216,0)</f>
        <v>0</v>
      </c>
      <c r="BI216" s="174">
        <f>IF(N216="nulová",J216,0)</f>
        <v>0</v>
      </c>
      <c r="BJ216" s="18" t="s">
        <v>86</v>
      </c>
      <c r="BK216" s="174">
        <f>ROUND(I216*H216,2)</f>
        <v>0</v>
      </c>
      <c r="BL216" s="18" t="s">
        <v>148</v>
      </c>
      <c r="BM216" s="173" t="s">
        <v>835</v>
      </c>
    </row>
    <row r="217" spans="1:65" s="2" customFormat="1" ht="21.75" customHeight="1">
      <c r="A217" s="33"/>
      <c r="B217" s="161"/>
      <c r="C217" s="207" t="s">
        <v>324</v>
      </c>
      <c r="D217" s="207" t="s">
        <v>255</v>
      </c>
      <c r="E217" s="208" t="s">
        <v>836</v>
      </c>
      <c r="F217" s="209" t="s">
        <v>837</v>
      </c>
      <c r="G217" s="210" t="s">
        <v>362</v>
      </c>
      <c r="H217" s="211">
        <v>1</v>
      </c>
      <c r="I217" s="212"/>
      <c r="J217" s="213">
        <f>ROUND(I217*H217,2)</f>
        <v>0</v>
      </c>
      <c r="K217" s="209" t="s">
        <v>1</v>
      </c>
      <c r="L217" s="214"/>
      <c r="M217" s="215" t="s">
        <v>1</v>
      </c>
      <c r="N217" s="216" t="s">
        <v>43</v>
      </c>
      <c r="O217" s="59"/>
      <c r="P217" s="171">
        <f>O217*H217</f>
        <v>0</v>
      </c>
      <c r="Q217" s="171">
        <v>0</v>
      </c>
      <c r="R217" s="171">
        <f>Q217*H217</f>
        <v>0</v>
      </c>
      <c r="S217" s="171">
        <v>0</v>
      </c>
      <c r="T217" s="17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73" t="s">
        <v>215</v>
      </c>
      <c r="AT217" s="173" t="s">
        <v>255</v>
      </c>
      <c r="AU217" s="173" t="s">
        <v>88</v>
      </c>
      <c r="AY217" s="18" t="s">
        <v>142</v>
      </c>
      <c r="BE217" s="174">
        <f>IF(N217="základní",J217,0)</f>
        <v>0</v>
      </c>
      <c r="BF217" s="174">
        <f>IF(N217="snížená",J217,0)</f>
        <v>0</v>
      </c>
      <c r="BG217" s="174">
        <f>IF(N217="zákl. přenesená",J217,0)</f>
        <v>0</v>
      </c>
      <c r="BH217" s="174">
        <f>IF(N217="sníž. přenesená",J217,0)</f>
        <v>0</v>
      </c>
      <c r="BI217" s="174">
        <f>IF(N217="nulová",J217,0)</f>
        <v>0</v>
      </c>
      <c r="BJ217" s="18" t="s">
        <v>86</v>
      </c>
      <c r="BK217" s="174">
        <f>ROUND(I217*H217,2)</f>
        <v>0</v>
      </c>
      <c r="BL217" s="18" t="s">
        <v>148</v>
      </c>
      <c r="BM217" s="173" t="s">
        <v>838</v>
      </c>
    </row>
    <row r="218" spans="1:65" s="14" customFormat="1" ht="11.25">
      <c r="B218" s="183"/>
      <c r="D218" s="176" t="s">
        <v>150</v>
      </c>
      <c r="E218" s="184" t="s">
        <v>1</v>
      </c>
      <c r="F218" s="185" t="s">
        <v>839</v>
      </c>
      <c r="H218" s="186">
        <v>1</v>
      </c>
      <c r="I218" s="187"/>
      <c r="L218" s="183"/>
      <c r="M218" s="188"/>
      <c r="N218" s="189"/>
      <c r="O218" s="189"/>
      <c r="P218" s="189"/>
      <c r="Q218" s="189"/>
      <c r="R218" s="189"/>
      <c r="S218" s="189"/>
      <c r="T218" s="190"/>
      <c r="AT218" s="184" t="s">
        <v>150</v>
      </c>
      <c r="AU218" s="184" t="s">
        <v>88</v>
      </c>
      <c r="AV218" s="14" t="s">
        <v>88</v>
      </c>
      <c r="AW218" s="14" t="s">
        <v>34</v>
      </c>
      <c r="AX218" s="14" t="s">
        <v>86</v>
      </c>
      <c r="AY218" s="184" t="s">
        <v>142</v>
      </c>
    </row>
    <row r="219" spans="1:65" s="12" customFormat="1" ht="22.9" customHeight="1">
      <c r="B219" s="148"/>
      <c r="D219" s="149" t="s">
        <v>77</v>
      </c>
      <c r="E219" s="159" t="s">
        <v>182</v>
      </c>
      <c r="F219" s="159" t="s">
        <v>375</v>
      </c>
      <c r="I219" s="151"/>
      <c r="J219" s="160">
        <f>BK219</f>
        <v>0</v>
      </c>
      <c r="L219" s="148"/>
      <c r="M219" s="153"/>
      <c r="N219" s="154"/>
      <c r="O219" s="154"/>
      <c r="P219" s="155">
        <f>SUM(P220:P234)</f>
        <v>0</v>
      </c>
      <c r="Q219" s="154"/>
      <c r="R219" s="155">
        <f>SUM(R220:R234)</f>
        <v>43.742640000000002</v>
      </c>
      <c r="S219" s="154"/>
      <c r="T219" s="156">
        <f>SUM(T220:T234)</f>
        <v>0</v>
      </c>
      <c r="AR219" s="149" t="s">
        <v>86</v>
      </c>
      <c r="AT219" s="157" t="s">
        <v>77</v>
      </c>
      <c r="AU219" s="157" t="s">
        <v>86</v>
      </c>
      <c r="AY219" s="149" t="s">
        <v>142</v>
      </c>
      <c r="BK219" s="158">
        <f>SUM(BK220:BK234)</f>
        <v>0</v>
      </c>
    </row>
    <row r="220" spans="1:65" s="2" customFormat="1" ht="16.5" customHeight="1">
      <c r="A220" s="33"/>
      <c r="B220" s="161"/>
      <c r="C220" s="162" t="s">
        <v>333</v>
      </c>
      <c r="D220" s="162" t="s">
        <v>144</v>
      </c>
      <c r="E220" s="163" t="s">
        <v>377</v>
      </c>
      <c r="F220" s="164" t="s">
        <v>378</v>
      </c>
      <c r="G220" s="165" t="s">
        <v>147</v>
      </c>
      <c r="H220" s="166">
        <v>285.36</v>
      </c>
      <c r="I220" s="167"/>
      <c r="J220" s="168">
        <f>ROUND(I220*H220,2)</f>
        <v>0</v>
      </c>
      <c r="K220" s="164" t="s">
        <v>1046</v>
      </c>
      <c r="L220" s="34"/>
      <c r="M220" s="169" t="s">
        <v>1</v>
      </c>
      <c r="N220" s="170" t="s">
        <v>43</v>
      </c>
      <c r="O220" s="59"/>
      <c r="P220" s="171">
        <f>O220*H220</f>
        <v>0</v>
      </c>
      <c r="Q220" s="171">
        <v>0.115</v>
      </c>
      <c r="R220" s="171">
        <f>Q220*H220</f>
        <v>32.816400000000002</v>
      </c>
      <c r="S220" s="171">
        <v>0</v>
      </c>
      <c r="T220" s="17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3" t="s">
        <v>148</v>
      </c>
      <c r="AT220" s="173" t="s">
        <v>144</v>
      </c>
      <c r="AU220" s="173" t="s">
        <v>88</v>
      </c>
      <c r="AY220" s="18" t="s">
        <v>142</v>
      </c>
      <c r="BE220" s="174">
        <f>IF(N220="základní",J220,0)</f>
        <v>0</v>
      </c>
      <c r="BF220" s="174">
        <f>IF(N220="snížená",J220,0)</f>
        <v>0</v>
      </c>
      <c r="BG220" s="174">
        <f>IF(N220="zákl. přenesená",J220,0)</f>
        <v>0</v>
      </c>
      <c r="BH220" s="174">
        <f>IF(N220="sníž. přenesená",J220,0)</f>
        <v>0</v>
      </c>
      <c r="BI220" s="174">
        <f>IF(N220="nulová",J220,0)</f>
        <v>0</v>
      </c>
      <c r="BJ220" s="18" t="s">
        <v>86</v>
      </c>
      <c r="BK220" s="174">
        <f>ROUND(I220*H220,2)</f>
        <v>0</v>
      </c>
      <c r="BL220" s="18" t="s">
        <v>148</v>
      </c>
      <c r="BM220" s="173" t="s">
        <v>840</v>
      </c>
    </row>
    <row r="221" spans="1:65" s="13" customFormat="1" ht="11.25">
      <c r="B221" s="175"/>
      <c r="D221" s="176" t="s">
        <v>150</v>
      </c>
      <c r="E221" s="177" t="s">
        <v>1</v>
      </c>
      <c r="F221" s="178" t="s">
        <v>841</v>
      </c>
      <c r="H221" s="177" t="s">
        <v>1</v>
      </c>
      <c r="I221" s="179"/>
      <c r="L221" s="175"/>
      <c r="M221" s="180"/>
      <c r="N221" s="181"/>
      <c r="O221" s="181"/>
      <c r="P221" s="181"/>
      <c r="Q221" s="181"/>
      <c r="R221" s="181"/>
      <c r="S221" s="181"/>
      <c r="T221" s="182"/>
      <c r="AT221" s="177" t="s">
        <v>150</v>
      </c>
      <c r="AU221" s="177" t="s">
        <v>88</v>
      </c>
      <c r="AV221" s="13" t="s">
        <v>86</v>
      </c>
      <c r="AW221" s="13" t="s">
        <v>34</v>
      </c>
      <c r="AX221" s="13" t="s">
        <v>78</v>
      </c>
      <c r="AY221" s="177" t="s">
        <v>142</v>
      </c>
    </row>
    <row r="222" spans="1:65" s="13" customFormat="1" ht="11.25">
      <c r="B222" s="175"/>
      <c r="D222" s="176" t="s">
        <v>150</v>
      </c>
      <c r="E222" s="177" t="s">
        <v>1</v>
      </c>
      <c r="F222" s="178" t="s">
        <v>765</v>
      </c>
      <c r="H222" s="177" t="s">
        <v>1</v>
      </c>
      <c r="I222" s="179"/>
      <c r="L222" s="175"/>
      <c r="M222" s="180"/>
      <c r="N222" s="181"/>
      <c r="O222" s="181"/>
      <c r="P222" s="181"/>
      <c r="Q222" s="181"/>
      <c r="R222" s="181"/>
      <c r="S222" s="181"/>
      <c r="T222" s="182"/>
      <c r="AT222" s="177" t="s">
        <v>150</v>
      </c>
      <c r="AU222" s="177" t="s">
        <v>88</v>
      </c>
      <c r="AV222" s="13" t="s">
        <v>86</v>
      </c>
      <c r="AW222" s="13" t="s">
        <v>34</v>
      </c>
      <c r="AX222" s="13" t="s">
        <v>78</v>
      </c>
      <c r="AY222" s="177" t="s">
        <v>142</v>
      </c>
    </row>
    <row r="223" spans="1:65" s="14" customFormat="1" ht="11.25">
      <c r="B223" s="183"/>
      <c r="D223" s="176" t="s">
        <v>150</v>
      </c>
      <c r="E223" s="184" t="s">
        <v>1</v>
      </c>
      <c r="F223" s="185" t="s">
        <v>763</v>
      </c>
      <c r="H223" s="186">
        <v>285.36</v>
      </c>
      <c r="I223" s="187"/>
      <c r="L223" s="183"/>
      <c r="M223" s="188"/>
      <c r="N223" s="189"/>
      <c r="O223" s="189"/>
      <c r="P223" s="189"/>
      <c r="Q223" s="189"/>
      <c r="R223" s="189"/>
      <c r="S223" s="189"/>
      <c r="T223" s="190"/>
      <c r="AT223" s="184" t="s">
        <v>150</v>
      </c>
      <c r="AU223" s="184" t="s">
        <v>88</v>
      </c>
      <c r="AV223" s="14" t="s">
        <v>88</v>
      </c>
      <c r="AW223" s="14" t="s">
        <v>34</v>
      </c>
      <c r="AX223" s="14" t="s">
        <v>78</v>
      </c>
      <c r="AY223" s="184" t="s">
        <v>142</v>
      </c>
    </row>
    <row r="224" spans="1:65" s="15" customFormat="1" ht="11.25">
      <c r="B224" s="191"/>
      <c r="D224" s="176" t="s">
        <v>150</v>
      </c>
      <c r="E224" s="192" t="s">
        <v>1</v>
      </c>
      <c r="F224" s="193" t="s">
        <v>163</v>
      </c>
      <c r="H224" s="194">
        <v>285.36</v>
      </c>
      <c r="I224" s="195"/>
      <c r="L224" s="191"/>
      <c r="M224" s="196"/>
      <c r="N224" s="197"/>
      <c r="O224" s="197"/>
      <c r="P224" s="197"/>
      <c r="Q224" s="197"/>
      <c r="R224" s="197"/>
      <c r="S224" s="197"/>
      <c r="T224" s="198"/>
      <c r="AT224" s="192" t="s">
        <v>150</v>
      </c>
      <c r="AU224" s="192" t="s">
        <v>88</v>
      </c>
      <c r="AV224" s="15" t="s">
        <v>148</v>
      </c>
      <c r="AW224" s="15" t="s">
        <v>34</v>
      </c>
      <c r="AX224" s="15" t="s">
        <v>86</v>
      </c>
      <c r="AY224" s="192" t="s">
        <v>142</v>
      </c>
    </row>
    <row r="225" spans="1:65" s="2" customFormat="1" ht="21.75" customHeight="1">
      <c r="A225" s="33"/>
      <c r="B225" s="161"/>
      <c r="C225" s="162" t="s">
        <v>340</v>
      </c>
      <c r="D225" s="162" t="s">
        <v>144</v>
      </c>
      <c r="E225" s="163" t="s">
        <v>387</v>
      </c>
      <c r="F225" s="164" t="s">
        <v>388</v>
      </c>
      <c r="G225" s="165" t="s">
        <v>147</v>
      </c>
      <c r="H225" s="166">
        <v>272</v>
      </c>
      <c r="I225" s="167"/>
      <c r="J225" s="168">
        <f>ROUND(I225*H225,2)</f>
        <v>0</v>
      </c>
      <c r="K225" s="164" t="s">
        <v>1046</v>
      </c>
      <c r="L225" s="34"/>
      <c r="M225" s="169" t="s">
        <v>1</v>
      </c>
      <c r="N225" s="170" t="s">
        <v>43</v>
      </c>
      <c r="O225" s="59"/>
      <c r="P225" s="171">
        <f>O225*H225</f>
        <v>0</v>
      </c>
      <c r="Q225" s="171">
        <v>0</v>
      </c>
      <c r="R225" s="171">
        <f>Q225*H225</f>
        <v>0</v>
      </c>
      <c r="S225" s="171">
        <v>0</v>
      </c>
      <c r="T225" s="17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3" t="s">
        <v>148</v>
      </c>
      <c r="AT225" s="173" t="s">
        <v>144</v>
      </c>
      <c r="AU225" s="173" t="s">
        <v>88</v>
      </c>
      <c r="AY225" s="18" t="s">
        <v>142</v>
      </c>
      <c r="BE225" s="174">
        <f>IF(N225="základní",J225,0)</f>
        <v>0</v>
      </c>
      <c r="BF225" s="174">
        <f>IF(N225="snížená",J225,0)</f>
        <v>0</v>
      </c>
      <c r="BG225" s="174">
        <f>IF(N225="zákl. přenesená",J225,0)</f>
        <v>0</v>
      </c>
      <c r="BH225" s="174">
        <f>IF(N225="sníž. přenesená",J225,0)</f>
        <v>0</v>
      </c>
      <c r="BI225" s="174">
        <f>IF(N225="nulová",J225,0)</f>
        <v>0</v>
      </c>
      <c r="BJ225" s="18" t="s">
        <v>86</v>
      </c>
      <c r="BK225" s="174">
        <f>ROUND(I225*H225,2)</f>
        <v>0</v>
      </c>
      <c r="BL225" s="18" t="s">
        <v>148</v>
      </c>
      <c r="BM225" s="173" t="s">
        <v>842</v>
      </c>
    </row>
    <row r="226" spans="1:65" s="14" customFormat="1" ht="11.25">
      <c r="B226" s="183"/>
      <c r="D226" s="176" t="s">
        <v>150</v>
      </c>
      <c r="E226" s="184" t="s">
        <v>1</v>
      </c>
      <c r="F226" s="185" t="s">
        <v>843</v>
      </c>
      <c r="H226" s="186">
        <v>272</v>
      </c>
      <c r="I226" s="187"/>
      <c r="L226" s="183"/>
      <c r="M226" s="188"/>
      <c r="N226" s="189"/>
      <c r="O226" s="189"/>
      <c r="P226" s="189"/>
      <c r="Q226" s="189"/>
      <c r="R226" s="189"/>
      <c r="S226" s="189"/>
      <c r="T226" s="190"/>
      <c r="AT226" s="184" t="s">
        <v>150</v>
      </c>
      <c r="AU226" s="184" t="s">
        <v>88</v>
      </c>
      <c r="AV226" s="14" t="s">
        <v>88</v>
      </c>
      <c r="AW226" s="14" t="s">
        <v>34</v>
      </c>
      <c r="AX226" s="14" t="s">
        <v>86</v>
      </c>
      <c r="AY226" s="184" t="s">
        <v>142</v>
      </c>
    </row>
    <row r="227" spans="1:65" s="2" customFormat="1" ht="21.75" customHeight="1">
      <c r="A227" s="33"/>
      <c r="B227" s="161"/>
      <c r="C227" s="162" t="s">
        <v>344</v>
      </c>
      <c r="D227" s="162" t="s">
        <v>144</v>
      </c>
      <c r="E227" s="163" t="s">
        <v>395</v>
      </c>
      <c r="F227" s="164" t="s">
        <v>396</v>
      </c>
      <c r="G227" s="165" t="s">
        <v>147</v>
      </c>
      <c r="H227" s="166">
        <v>272</v>
      </c>
      <c r="I227" s="167"/>
      <c r="J227" s="168">
        <f>ROUND(I227*H227,2)</f>
        <v>0</v>
      </c>
      <c r="K227" s="164" t="s">
        <v>1046</v>
      </c>
      <c r="L227" s="34"/>
      <c r="M227" s="169" t="s">
        <v>1</v>
      </c>
      <c r="N227" s="170" t="s">
        <v>43</v>
      </c>
      <c r="O227" s="59"/>
      <c r="P227" s="171">
        <f>O227*H227</f>
        <v>0</v>
      </c>
      <c r="Q227" s="171">
        <v>0</v>
      </c>
      <c r="R227" s="171">
        <f>Q227*H227</f>
        <v>0</v>
      </c>
      <c r="S227" s="171">
        <v>0</v>
      </c>
      <c r="T227" s="17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3" t="s">
        <v>148</v>
      </c>
      <c r="AT227" s="173" t="s">
        <v>144</v>
      </c>
      <c r="AU227" s="173" t="s">
        <v>88</v>
      </c>
      <c r="AY227" s="18" t="s">
        <v>142</v>
      </c>
      <c r="BE227" s="174">
        <f>IF(N227="základní",J227,0)</f>
        <v>0</v>
      </c>
      <c r="BF227" s="174">
        <f>IF(N227="snížená",J227,0)</f>
        <v>0</v>
      </c>
      <c r="BG227" s="174">
        <f>IF(N227="zákl. přenesená",J227,0)</f>
        <v>0</v>
      </c>
      <c r="BH227" s="174">
        <f>IF(N227="sníž. přenesená",J227,0)</f>
        <v>0</v>
      </c>
      <c r="BI227" s="174">
        <f>IF(N227="nulová",J227,0)</f>
        <v>0</v>
      </c>
      <c r="BJ227" s="18" t="s">
        <v>86</v>
      </c>
      <c r="BK227" s="174">
        <f>ROUND(I227*H227,2)</f>
        <v>0</v>
      </c>
      <c r="BL227" s="18" t="s">
        <v>148</v>
      </c>
      <c r="BM227" s="173" t="s">
        <v>844</v>
      </c>
    </row>
    <row r="228" spans="1:65" s="2" customFormat="1" ht="21.75" customHeight="1">
      <c r="A228" s="33"/>
      <c r="B228" s="161"/>
      <c r="C228" s="162" t="s">
        <v>353</v>
      </c>
      <c r="D228" s="162" t="s">
        <v>144</v>
      </c>
      <c r="E228" s="163" t="s">
        <v>399</v>
      </c>
      <c r="F228" s="164" t="s">
        <v>400</v>
      </c>
      <c r="G228" s="165" t="s">
        <v>147</v>
      </c>
      <c r="H228" s="166">
        <v>272</v>
      </c>
      <c r="I228" s="167"/>
      <c r="J228" s="168">
        <f>ROUND(I228*H228,2)</f>
        <v>0</v>
      </c>
      <c r="K228" s="164" t="s">
        <v>1046</v>
      </c>
      <c r="L228" s="34"/>
      <c r="M228" s="169" t="s">
        <v>1</v>
      </c>
      <c r="N228" s="170" t="s">
        <v>43</v>
      </c>
      <c r="O228" s="59"/>
      <c r="P228" s="171">
        <f>O228*H228</f>
        <v>0</v>
      </c>
      <c r="Q228" s="171">
        <v>4.0169999999999997E-2</v>
      </c>
      <c r="R228" s="171">
        <f>Q228*H228</f>
        <v>10.92624</v>
      </c>
      <c r="S228" s="171">
        <v>0</v>
      </c>
      <c r="T228" s="17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3" t="s">
        <v>148</v>
      </c>
      <c r="AT228" s="173" t="s">
        <v>144</v>
      </c>
      <c r="AU228" s="173" t="s">
        <v>88</v>
      </c>
      <c r="AY228" s="18" t="s">
        <v>142</v>
      </c>
      <c r="BE228" s="174">
        <f>IF(N228="základní",J228,0)</f>
        <v>0</v>
      </c>
      <c r="BF228" s="174">
        <f>IF(N228="snížená",J228,0)</f>
        <v>0</v>
      </c>
      <c r="BG228" s="174">
        <f>IF(N228="zákl. přenesená",J228,0)</f>
        <v>0</v>
      </c>
      <c r="BH228" s="174">
        <f>IF(N228="sníž. přenesená",J228,0)</f>
        <v>0</v>
      </c>
      <c r="BI228" s="174">
        <f>IF(N228="nulová",J228,0)</f>
        <v>0</v>
      </c>
      <c r="BJ228" s="18" t="s">
        <v>86</v>
      </c>
      <c r="BK228" s="174">
        <f>ROUND(I228*H228,2)</f>
        <v>0</v>
      </c>
      <c r="BL228" s="18" t="s">
        <v>148</v>
      </c>
      <c r="BM228" s="173" t="s">
        <v>845</v>
      </c>
    </row>
    <row r="229" spans="1:65" s="14" customFormat="1" ht="11.25">
      <c r="B229" s="183"/>
      <c r="D229" s="176" t="s">
        <v>150</v>
      </c>
      <c r="E229" s="184" t="s">
        <v>1</v>
      </c>
      <c r="F229" s="185" t="s">
        <v>846</v>
      </c>
      <c r="H229" s="186">
        <v>272</v>
      </c>
      <c r="I229" s="187"/>
      <c r="L229" s="183"/>
      <c r="M229" s="188"/>
      <c r="N229" s="189"/>
      <c r="O229" s="189"/>
      <c r="P229" s="189"/>
      <c r="Q229" s="189"/>
      <c r="R229" s="189"/>
      <c r="S229" s="189"/>
      <c r="T229" s="190"/>
      <c r="AT229" s="184" t="s">
        <v>150</v>
      </c>
      <c r="AU229" s="184" t="s">
        <v>88</v>
      </c>
      <c r="AV229" s="14" t="s">
        <v>88</v>
      </c>
      <c r="AW229" s="14" t="s">
        <v>34</v>
      </c>
      <c r="AX229" s="14" t="s">
        <v>86</v>
      </c>
      <c r="AY229" s="184" t="s">
        <v>142</v>
      </c>
    </row>
    <row r="230" spans="1:65" s="2" customFormat="1" ht="21.75" customHeight="1">
      <c r="A230" s="33"/>
      <c r="B230" s="161"/>
      <c r="C230" s="162" t="s">
        <v>359</v>
      </c>
      <c r="D230" s="162" t="s">
        <v>144</v>
      </c>
      <c r="E230" s="163" t="s">
        <v>847</v>
      </c>
      <c r="F230" s="164" t="s">
        <v>848</v>
      </c>
      <c r="G230" s="165" t="s">
        <v>147</v>
      </c>
      <c r="H230" s="166">
        <v>272</v>
      </c>
      <c r="I230" s="167"/>
      <c r="J230" s="168">
        <f>ROUND(I230*H230,2)</f>
        <v>0</v>
      </c>
      <c r="K230" s="164" t="s">
        <v>1046</v>
      </c>
      <c r="L230" s="34"/>
      <c r="M230" s="169" t="s">
        <v>1</v>
      </c>
      <c r="N230" s="170" t="s">
        <v>43</v>
      </c>
      <c r="O230" s="59"/>
      <c r="P230" s="171">
        <f>O230*H230</f>
        <v>0</v>
      </c>
      <c r="Q230" s="171">
        <v>0</v>
      </c>
      <c r="R230" s="171">
        <f>Q230*H230</f>
        <v>0</v>
      </c>
      <c r="S230" s="171">
        <v>0</v>
      </c>
      <c r="T230" s="17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3" t="s">
        <v>148</v>
      </c>
      <c r="AT230" s="173" t="s">
        <v>144</v>
      </c>
      <c r="AU230" s="173" t="s">
        <v>88</v>
      </c>
      <c r="AY230" s="18" t="s">
        <v>142</v>
      </c>
      <c r="BE230" s="174">
        <f>IF(N230="základní",J230,0)</f>
        <v>0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18" t="s">
        <v>86</v>
      </c>
      <c r="BK230" s="174">
        <f>ROUND(I230*H230,2)</f>
        <v>0</v>
      </c>
      <c r="BL230" s="18" t="s">
        <v>148</v>
      </c>
      <c r="BM230" s="173" t="s">
        <v>849</v>
      </c>
    </row>
    <row r="231" spans="1:65" s="2" customFormat="1" ht="21.75" customHeight="1">
      <c r="A231" s="33"/>
      <c r="B231" s="161"/>
      <c r="C231" s="162" t="s">
        <v>365</v>
      </c>
      <c r="D231" s="162" t="s">
        <v>144</v>
      </c>
      <c r="E231" s="163" t="s">
        <v>850</v>
      </c>
      <c r="F231" s="164" t="s">
        <v>851</v>
      </c>
      <c r="G231" s="165" t="s">
        <v>147</v>
      </c>
      <c r="H231" s="166">
        <v>272</v>
      </c>
      <c r="I231" s="167"/>
      <c r="J231" s="168">
        <f>ROUND(I231*H231,2)</f>
        <v>0</v>
      </c>
      <c r="K231" s="164" t="s">
        <v>1046</v>
      </c>
      <c r="L231" s="34"/>
      <c r="M231" s="169" t="s">
        <v>1</v>
      </c>
      <c r="N231" s="170" t="s">
        <v>43</v>
      </c>
      <c r="O231" s="59"/>
      <c r="P231" s="171">
        <f>O231*H231</f>
        <v>0</v>
      </c>
      <c r="Q231" s="171">
        <v>0</v>
      </c>
      <c r="R231" s="171">
        <f>Q231*H231</f>
        <v>0</v>
      </c>
      <c r="S231" s="171">
        <v>0</v>
      </c>
      <c r="T231" s="17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3" t="s">
        <v>148</v>
      </c>
      <c r="AT231" s="173" t="s">
        <v>144</v>
      </c>
      <c r="AU231" s="173" t="s">
        <v>88</v>
      </c>
      <c r="AY231" s="18" t="s">
        <v>142</v>
      </c>
      <c r="BE231" s="174">
        <f>IF(N231="základní",J231,0)</f>
        <v>0</v>
      </c>
      <c r="BF231" s="174">
        <f>IF(N231="snížená",J231,0)</f>
        <v>0</v>
      </c>
      <c r="BG231" s="174">
        <f>IF(N231="zákl. přenesená",J231,0)</f>
        <v>0</v>
      </c>
      <c r="BH231" s="174">
        <f>IF(N231="sníž. přenesená",J231,0)</f>
        <v>0</v>
      </c>
      <c r="BI231" s="174">
        <f>IF(N231="nulová",J231,0)</f>
        <v>0</v>
      </c>
      <c r="BJ231" s="18" t="s">
        <v>86</v>
      </c>
      <c r="BK231" s="174">
        <f>ROUND(I231*H231,2)</f>
        <v>0</v>
      </c>
      <c r="BL231" s="18" t="s">
        <v>148</v>
      </c>
      <c r="BM231" s="173" t="s">
        <v>852</v>
      </c>
    </row>
    <row r="232" spans="1:65" s="2" customFormat="1" ht="21.75" customHeight="1">
      <c r="A232" s="33"/>
      <c r="B232" s="161"/>
      <c r="C232" s="162" t="s">
        <v>370</v>
      </c>
      <c r="D232" s="162" t="s">
        <v>144</v>
      </c>
      <c r="E232" s="163" t="s">
        <v>414</v>
      </c>
      <c r="F232" s="164" t="s">
        <v>853</v>
      </c>
      <c r="G232" s="165" t="s">
        <v>272</v>
      </c>
      <c r="H232" s="166">
        <v>0</v>
      </c>
      <c r="I232" s="167"/>
      <c r="J232" s="168">
        <f>ROUND(I232*H232,2)</f>
        <v>0</v>
      </c>
      <c r="K232" s="164" t="s">
        <v>1</v>
      </c>
      <c r="L232" s="34"/>
      <c r="M232" s="169" t="s">
        <v>1</v>
      </c>
      <c r="N232" s="170" t="s">
        <v>43</v>
      </c>
      <c r="O232" s="59"/>
      <c r="P232" s="171">
        <f>O232*H232</f>
        <v>0</v>
      </c>
      <c r="Q232" s="171">
        <v>1.0000000000000001E-5</v>
      </c>
      <c r="R232" s="171">
        <f>Q232*H232</f>
        <v>0</v>
      </c>
      <c r="S232" s="171">
        <v>0</v>
      </c>
      <c r="T232" s="17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3" t="s">
        <v>148</v>
      </c>
      <c r="AT232" s="173" t="s">
        <v>144</v>
      </c>
      <c r="AU232" s="173" t="s">
        <v>88</v>
      </c>
      <c r="AY232" s="18" t="s">
        <v>142</v>
      </c>
      <c r="BE232" s="174">
        <f>IF(N232="základní",J232,0)</f>
        <v>0</v>
      </c>
      <c r="BF232" s="174">
        <f>IF(N232="snížená",J232,0)</f>
        <v>0</v>
      </c>
      <c r="BG232" s="174">
        <f>IF(N232="zákl. přenesená",J232,0)</f>
        <v>0</v>
      </c>
      <c r="BH232" s="174">
        <f>IF(N232="sníž. přenesená",J232,0)</f>
        <v>0</v>
      </c>
      <c r="BI232" s="174">
        <f>IF(N232="nulová",J232,0)</f>
        <v>0</v>
      </c>
      <c r="BJ232" s="18" t="s">
        <v>86</v>
      </c>
      <c r="BK232" s="174">
        <f>ROUND(I232*H232,2)</f>
        <v>0</v>
      </c>
      <c r="BL232" s="18" t="s">
        <v>148</v>
      </c>
      <c r="BM232" s="173" t="s">
        <v>854</v>
      </c>
    </row>
    <row r="233" spans="1:65" s="2" customFormat="1" ht="33" customHeight="1">
      <c r="A233" s="33"/>
      <c r="B233" s="161"/>
      <c r="C233" s="162" t="s">
        <v>376</v>
      </c>
      <c r="D233" s="162" t="s">
        <v>144</v>
      </c>
      <c r="E233" s="163" t="s">
        <v>855</v>
      </c>
      <c r="F233" s="164" t="s">
        <v>856</v>
      </c>
      <c r="G233" s="165" t="s">
        <v>147</v>
      </c>
      <c r="H233" s="166">
        <v>272</v>
      </c>
      <c r="I233" s="167"/>
      <c r="J233" s="168">
        <f>ROUND(I233*H233,2)</f>
        <v>0</v>
      </c>
      <c r="K233" s="164" t="s">
        <v>1</v>
      </c>
      <c r="L233" s="34"/>
      <c r="M233" s="169" t="s">
        <v>1</v>
      </c>
      <c r="N233" s="170" t="s">
        <v>43</v>
      </c>
      <c r="O233" s="59"/>
      <c r="P233" s="171">
        <f>O233*H233</f>
        <v>0</v>
      </c>
      <c r="Q233" s="171">
        <v>0</v>
      </c>
      <c r="R233" s="171">
        <f>Q233*H233</f>
        <v>0</v>
      </c>
      <c r="S233" s="171">
        <v>0</v>
      </c>
      <c r="T233" s="17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3" t="s">
        <v>148</v>
      </c>
      <c r="AT233" s="173" t="s">
        <v>144</v>
      </c>
      <c r="AU233" s="173" t="s">
        <v>88</v>
      </c>
      <c r="AY233" s="18" t="s">
        <v>142</v>
      </c>
      <c r="BE233" s="174">
        <f>IF(N233="základní",J233,0)</f>
        <v>0</v>
      </c>
      <c r="BF233" s="174">
        <f>IF(N233="snížená",J233,0)</f>
        <v>0</v>
      </c>
      <c r="BG233" s="174">
        <f>IF(N233="zákl. přenesená",J233,0)</f>
        <v>0</v>
      </c>
      <c r="BH233" s="174">
        <f>IF(N233="sníž. přenesená",J233,0)</f>
        <v>0</v>
      </c>
      <c r="BI233" s="174">
        <f>IF(N233="nulová",J233,0)</f>
        <v>0</v>
      </c>
      <c r="BJ233" s="18" t="s">
        <v>86</v>
      </c>
      <c r="BK233" s="174">
        <f>ROUND(I233*H233,2)</f>
        <v>0</v>
      </c>
      <c r="BL233" s="18" t="s">
        <v>148</v>
      </c>
      <c r="BM233" s="173" t="s">
        <v>857</v>
      </c>
    </row>
    <row r="234" spans="1:65" s="14" customFormat="1" ht="11.25">
      <c r="B234" s="183"/>
      <c r="D234" s="176" t="s">
        <v>150</v>
      </c>
      <c r="E234" s="184" t="s">
        <v>1</v>
      </c>
      <c r="F234" s="185" t="s">
        <v>858</v>
      </c>
      <c r="H234" s="186">
        <v>272</v>
      </c>
      <c r="I234" s="187"/>
      <c r="L234" s="183"/>
      <c r="M234" s="188"/>
      <c r="N234" s="189"/>
      <c r="O234" s="189"/>
      <c r="P234" s="189"/>
      <c r="Q234" s="189"/>
      <c r="R234" s="189"/>
      <c r="S234" s="189"/>
      <c r="T234" s="190"/>
      <c r="AT234" s="184" t="s">
        <v>150</v>
      </c>
      <c r="AU234" s="184" t="s">
        <v>88</v>
      </c>
      <c r="AV234" s="14" t="s">
        <v>88</v>
      </c>
      <c r="AW234" s="14" t="s">
        <v>34</v>
      </c>
      <c r="AX234" s="14" t="s">
        <v>86</v>
      </c>
      <c r="AY234" s="184" t="s">
        <v>142</v>
      </c>
    </row>
    <row r="235" spans="1:65" s="12" customFormat="1" ht="22.9" customHeight="1">
      <c r="B235" s="148"/>
      <c r="D235" s="149" t="s">
        <v>77</v>
      </c>
      <c r="E235" s="159" t="s">
        <v>220</v>
      </c>
      <c r="F235" s="159" t="s">
        <v>440</v>
      </c>
      <c r="I235" s="151"/>
      <c r="J235" s="160">
        <f>BK235</f>
        <v>0</v>
      </c>
      <c r="L235" s="148"/>
      <c r="M235" s="153"/>
      <c r="N235" s="154"/>
      <c r="O235" s="154"/>
      <c r="P235" s="155">
        <f>SUM(P236:P251)</f>
        <v>0</v>
      </c>
      <c r="Q235" s="154"/>
      <c r="R235" s="155">
        <f>SUM(R236:R251)</f>
        <v>12.768181199999999</v>
      </c>
      <c r="S235" s="154"/>
      <c r="T235" s="156">
        <f>SUM(T236:T251)</f>
        <v>0</v>
      </c>
      <c r="AR235" s="149" t="s">
        <v>86</v>
      </c>
      <c r="AT235" s="157" t="s">
        <v>77</v>
      </c>
      <c r="AU235" s="157" t="s">
        <v>86</v>
      </c>
      <c r="AY235" s="149" t="s">
        <v>142</v>
      </c>
      <c r="BK235" s="158">
        <f>SUM(BK236:BK251)</f>
        <v>0</v>
      </c>
    </row>
    <row r="236" spans="1:65" s="2" customFormat="1" ht="21.75" customHeight="1">
      <c r="A236" s="33"/>
      <c r="B236" s="161"/>
      <c r="C236" s="162" t="s">
        <v>380</v>
      </c>
      <c r="D236" s="162" t="s">
        <v>144</v>
      </c>
      <c r="E236" s="163" t="s">
        <v>442</v>
      </c>
      <c r="F236" s="164" t="s">
        <v>443</v>
      </c>
      <c r="G236" s="165" t="s">
        <v>272</v>
      </c>
      <c r="H236" s="166">
        <v>66</v>
      </c>
      <c r="I236" s="167"/>
      <c r="J236" s="168">
        <f>ROUND(I236*H236,2)</f>
        <v>0</v>
      </c>
      <c r="K236" s="164" t="s">
        <v>1046</v>
      </c>
      <c r="L236" s="34"/>
      <c r="M236" s="169" t="s">
        <v>1</v>
      </c>
      <c r="N236" s="170" t="s">
        <v>43</v>
      </c>
      <c r="O236" s="59"/>
      <c r="P236" s="171">
        <f>O236*H236</f>
        <v>0</v>
      </c>
      <c r="Q236" s="171">
        <v>0.10095</v>
      </c>
      <c r="R236" s="171">
        <f>Q236*H236</f>
        <v>6.6627000000000001</v>
      </c>
      <c r="S236" s="171">
        <v>0</v>
      </c>
      <c r="T236" s="17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3" t="s">
        <v>148</v>
      </c>
      <c r="AT236" s="173" t="s">
        <v>144</v>
      </c>
      <c r="AU236" s="173" t="s">
        <v>88</v>
      </c>
      <c r="AY236" s="18" t="s">
        <v>142</v>
      </c>
      <c r="BE236" s="174">
        <f>IF(N236="základní",J236,0)</f>
        <v>0</v>
      </c>
      <c r="BF236" s="174">
        <f>IF(N236="snížená",J236,0)</f>
        <v>0</v>
      </c>
      <c r="BG236" s="174">
        <f>IF(N236="zákl. přenesená",J236,0)</f>
        <v>0</v>
      </c>
      <c r="BH236" s="174">
        <f>IF(N236="sníž. přenesená",J236,0)</f>
        <v>0</v>
      </c>
      <c r="BI236" s="174">
        <f>IF(N236="nulová",J236,0)</f>
        <v>0</v>
      </c>
      <c r="BJ236" s="18" t="s">
        <v>86</v>
      </c>
      <c r="BK236" s="174">
        <f>ROUND(I236*H236,2)</f>
        <v>0</v>
      </c>
      <c r="BL236" s="18" t="s">
        <v>148</v>
      </c>
      <c r="BM236" s="173" t="s">
        <v>859</v>
      </c>
    </row>
    <row r="237" spans="1:65" s="13" customFormat="1" ht="11.25">
      <c r="B237" s="175"/>
      <c r="D237" s="176" t="s">
        <v>150</v>
      </c>
      <c r="E237" s="177" t="s">
        <v>1</v>
      </c>
      <c r="F237" s="178" t="s">
        <v>860</v>
      </c>
      <c r="H237" s="177" t="s">
        <v>1</v>
      </c>
      <c r="I237" s="179"/>
      <c r="L237" s="175"/>
      <c r="M237" s="180"/>
      <c r="N237" s="181"/>
      <c r="O237" s="181"/>
      <c r="P237" s="181"/>
      <c r="Q237" s="181"/>
      <c r="R237" s="181"/>
      <c r="S237" s="181"/>
      <c r="T237" s="182"/>
      <c r="AT237" s="177" t="s">
        <v>150</v>
      </c>
      <c r="AU237" s="177" t="s">
        <v>88</v>
      </c>
      <c r="AV237" s="13" t="s">
        <v>86</v>
      </c>
      <c r="AW237" s="13" t="s">
        <v>34</v>
      </c>
      <c r="AX237" s="13" t="s">
        <v>78</v>
      </c>
      <c r="AY237" s="177" t="s">
        <v>142</v>
      </c>
    </row>
    <row r="238" spans="1:65" s="14" customFormat="1" ht="11.25">
      <c r="B238" s="183"/>
      <c r="D238" s="176" t="s">
        <v>150</v>
      </c>
      <c r="E238" s="184" t="s">
        <v>1</v>
      </c>
      <c r="F238" s="185" t="s">
        <v>861</v>
      </c>
      <c r="H238" s="186">
        <v>66</v>
      </c>
      <c r="I238" s="187"/>
      <c r="L238" s="183"/>
      <c r="M238" s="188"/>
      <c r="N238" s="189"/>
      <c r="O238" s="189"/>
      <c r="P238" s="189"/>
      <c r="Q238" s="189"/>
      <c r="R238" s="189"/>
      <c r="S238" s="189"/>
      <c r="T238" s="190"/>
      <c r="AT238" s="184" t="s">
        <v>150</v>
      </c>
      <c r="AU238" s="184" t="s">
        <v>88</v>
      </c>
      <c r="AV238" s="14" t="s">
        <v>88</v>
      </c>
      <c r="AW238" s="14" t="s">
        <v>34</v>
      </c>
      <c r="AX238" s="14" t="s">
        <v>78</v>
      </c>
      <c r="AY238" s="184" t="s">
        <v>142</v>
      </c>
    </row>
    <row r="239" spans="1:65" s="15" customFormat="1" ht="11.25">
      <c r="B239" s="191"/>
      <c r="D239" s="176" t="s">
        <v>150</v>
      </c>
      <c r="E239" s="192" t="s">
        <v>1</v>
      </c>
      <c r="F239" s="193" t="s">
        <v>163</v>
      </c>
      <c r="H239" s="194">
        <v>66</v>
      </c>
      <c r="I239" s="195"/>
      <c r="L239" s="191"/>
      <c r="M239" s="196"/>
      <c r="N239" s="197"/>
      <c r="O239" s="197"/>
      <c r="P239" s="197"/>
      <c r="Q239" s="197"/>
      <c r="R239" s="197"/>
      <c r="S239" s="197"/>
      <c r="T239" s="198"/>
      <c r="AT239" s="192" t="s">
        <v>150</v>
      </c>
      <c r="AU239" s="192" t="s">
        <v>88</v>
      </c>
      <c r="AV239" s="15" t="s">
        <v>148</v>
      </c>
      <c r="AW239" s="15" t="s">
        <v>34</v>
      </c>
      <c r="AX239" s="15" t="s">
        <v>86</v>
      </c>
      <c r="AY239" s="192" t="s">
        <v>142</v>
      </c>
    </row>
    <row r="240" spans="1:65" s="2" customFormat="1" ht="16.5" customHeight="1">
      <c r="A240" s="33"/>
      <c r="B240" s="161"/>
      <c r="C240" s="207" t="s">
        <v>386</v>
      </c>
      <c r="D240" s="207" t="s">
        <v>255</v>
      </c>
      <c r="E240" s="208" t="s">
        <v>862</v>
      </c>
      <c r="F240" s="209" t="s">
        <v>863</v>
      </c>
      <c r="G240" s="210" t="s">
        <v>272</v>
      </c>
      <c r="H240" s="211">
        <v>66.66</v>
      </c>
      <c r="I240" s="212"/>
      <c r="J240" s="213">
        <f>ROUND(I240*H240,2)</f>
        <v>0</v>
      </c>
      <c r="K240" s="209" t="s">
        <v>1046</v>
      </c>
      <c r="L240" s="214"/>
      <c r="M240" s="215" t="s">
        <v>1</v>
      </c>
      <c r="N240" s="216" t="s">
        <v>43</v>
      </c>
      <c r="O240" s="59"/>
      <c r="P240" s="171">
        <f>O240*H240</f>
        <v>0</v>
      </c>
      <c r="Q240" s="171">
        <v>2.4E-2</v>
      </c>
      <c r="R240" s="171">
        <f>Q240*H240</f>
        <v>1.5998399999999999</v>
      </c>
      <c r="S240" s="171">
        <v>0</v>
      </c>
      <c r="T240" s="17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3" t="s">
        <v>215</v>
      </c>
      <c r="AT240" s="173" t="s">
        <v>255</v>
      </c>
      <c r="AU240" s="173" t="s">
        <v>88</v>
      </c>
      <c r="AY240" s="18" t="s">
        <v>142</v>
      </c>
      <c r="BE240" s="174">
        <f>IF(N240="základní",J240,0)</f>
        <v>0</v>
      </c>
      <c r="BF240" s="174">
        <f>IF(N240="snížená",J240,0)</f>
        <v>0</v>
      </c>
      <c r="BG240" s="174">
        <f>IF(N240="zákl. přenesená",J240,0)</f>
        <v>0</v>
      </c>
      <c r="BH240" s="174">
        <f>IF(N240="sníž. přenesená",J240,0)</f>
        <v>0</v>
      </c>
      <c r="BI240" s="174">
        <f>IF(N240="nulová",J240,0)</f>
        <v>0</v>
      </c>
      <c r="BJ240" s="18" t="s">
        <v>86</v>
      </c>
      <c r="BK240" s="174">
        <f>ROUND(I240*H240,2)</f>
        <v>0</v>
      </c>
      <c r="BL240" s="18" t="s">
        <v>148</v>
      </c>
      <c r="BM240" s="173" t="s">
        <v>864</v>
      </c>
    </row>
    <row r="241" spans="1:65" s="14" customFormat="1" ht="11.25">
      <c r="B241" s="183"/>
      <c r="D241" s="176" t="s">
        <v>150</v>
      </c>
      <c r="E241" s="184" t="s">
        <v>1</v>
      </c>
      <c r="F241" s="185" t="s">
        <v>865</v>
      </c>
      <c r="H241" s="186">
        <v>66.66</v>
      </c>
      <c r="I241" s="187"/>
      <c r="L241" s="183"/>
      <c r="M241" s="188"/>
      <c r="N241" s="189"/>
      <c r="O241" s="189"/>
      <c r="P241" s="189"/>
      <c r="Q241" s="189"/>
      <c r="R241" s="189"/>
      <c r="S241" s="189"/>
      <c r="T241" s="190"/>
      <c r="AT241" s="184" t="s">
        <v>150</v>
      </c>
      <c r="AU241" s="184" t="s">
        <v>88</v>
      </c>
      <c r="AV241" s="14" t="s">
        <v>88</v>
      </c>
      <c r="AW241" s="14" t="s">
        <v>34</v>
      </c>
      <c r="AX241" s="14" t="s">
        <v>86</v>
      </c>
      <c r="AY241" s="184" t="s">
        <v>142</v>
      </c>
    </row>
    <row r="242" spans="1:65" s="2" customFormat="1" ht="21.75" customHeight="1">
      <c r="A242" s="33"/>
      <c r="B242" s="161"/>
      <c r="C242" s="162" t="s">
        <v>394</v>
      </c>
      <c r="D242" s="162" t="s">
        <v>144</v>
      </c>
      <c r="E242" s="163" t="s">
        <v>456</v>
      </c>
      <c r="F242" s="164" t="s">
        <v>457</v>
      </c>
      <c r="G242" s="165" t="s">
        <v>185</v>
      </c>
      <c r="H242" s="166">
        <v>1.98</v>
      </c>
      <c r="I242" s="167"/>
      <c r="J242" s="168">
        <f>ROUND(I242*H242,2)</f>
        <v>0</v>
      </c>
      <c r="K242" s="164" t="s">
        <v>1046</v>
      </c>
      <c r="L242" s="34"/>
      <c r="M242" s="169" t="s">
        <v>1</v>
      </c>
      <c r="N242" s="170" t="s">
        <v>43</v>
      </c>
      <c r="O242" s="59"/>
      <c r="P242" s="171">
        <f>O242*H242</f>
        <v>0</v>
      </c>
      <c r="Q242" s="171">
        <v>2.2563399999999998</v>
      </c>
      <c r="R242" s="171">
        <f>Q242*H242</f>
        <v>4.4675531999999993</v>
      </c>
      <c r="S242" s="171">
        <v>0</v>
      </c>
      <c r="T242" s="17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3" t="s">
        <v>148</v>
      </c>
      <c r="AT242" s="173" t="s">
        <v>144</v>
      </c>
      <c r="AU242" s="173" t="s">
        <v>88</v>
      </c>
      <c r="AY242" s="18" t="s">
        <v>142</v>
      </c>
      <c r="BE242" s="174">
        <f>IF(N242="základní",J242,0)</f>
        <v>0</v>
      </c>
      <c r="BF242" s="174">
        <f>IF(N242="snížená",J242,0)</f>
        <v>0</v>
      </c>
      <c r="BG242" s="174">
        <f>IF(N242="zákl. přenesená",J242,0)</f>
        <v>0</v>
      </c>
      <c r="BH242" s="174">
        <f>IF(N242="sníž. přenesená",J242,0)</f>
        <v>0</v>
      </c>
      <c r="BI242" s="174">
        <f>IF(N242="nulová",J242,0)</f>
        <v>0</v>
      </c>
      <c r="BJ242" s="18" t="s">
        <v>86</v>
      </c>
      <c r="BK242" s="174">
        <f>ROUND(I242*H242,2)</f>
        <v>0</v>
      </c>
      <c r="BL242" s="18" t="s">
        <v>148</v>
      </c>
      <c r="BM242" s="173" t="s">
        <v>866</v>
      </c>
    </row>
    <row r="243" spans="1:65" s="14" customFormat="1" ht="11.25">
      <c r="B243" s="183"/>
      <c r="D243" s="176" t="s">
        <v>150</v>
      </c>
      <c r="E243" s="184" t="s">
        <v>1</v>
      </c>
      <c r="F243" s="185" t="s">
        <v>867</v>
      </c>
      <c r="H243" s="186">
        <v>1.98</v>
      </c>
      <c r="I243" s="187"/>
      <c r="L243" s="183"/>
      <c r="M243" s="188"/>
      <c r="N243" s="189"/>
      <c r="O243" s="189"/>
      <c r="P243" s="189"/>
      <c r="Q243" s="189"/>
      <c r="R243" s="189"/>
      <c r="S243" s="189"/>
      <c r="T243" s="190"/>
      <c r="AT243" s="184" t="s">
        <v>150</v>
      </c>
      <c r="AU243" s="184" t="s">
        <v>88</v>
      </c>
      <c r="AV243" s="14" t="s">
        <v>88</v>
      </c>
      <c r="AW243" s="14" t="s">
        <v>34</v>
      </c>
      <c r="AX243" s="14" t="s">
        <v>86</v>
      </c>
      <c r="AY243" s="184" t="s">
        <v>142</v>
      </c>
    </row>
    <row r="244" spans="1:65" s="2" customFormat="1" ht="21.75" customHeight="1">
      <c r="A244" s="33"/>
      <c r="B244" s="161"/>
      <c r="C244" s="162" t="s">
        <v>398</v>
      </c>
      <c r="D244" s="162" t="s">
        <v>144</v>
      </c>
      <c r="E244" s="163" t="s">
        <v>462</v>
      </c>
      <c r="F244" s="164" t="s">
        <v>463</v>
      </c>
      <c r="G244" s="165" t="s">
        <v>147</v>
      </c>
      <c r="H244" s="166">
        <v>105.8</v>
      </c>
      <c r="I244" s="167"/>
      <c r="J244" s="168">
        <f>ROUND(I244*H244,2)</f>
        <v>0</v>
      </c>
      <c r="K244" s="164" t="s">
        <v>1046</v>
      </c>
      <c r="L244" s="34"/>
      <c r="M244" s="169" t="s">
        <v>1</v>
      </c>
      <c r="N244" s="170" t="s">
        <v>43</v>
      </c>
      <c r="O244" s="59"/>
      <c r="P244" s="171">
        <f>O244*H244</f>
        <v>0</v>
      </c>
      <c r="Q244" s="171">
        <v>3.6000000000000002E-4</v>
      </c>
      <c r="R244" s="171">
        <f>Q244*H244</f>
        <v>3.8088000000000004E-2</v>
      </c>
      <c r="S244" s="171">
        <v>0</v>
      </c>
      <c r="T244" s="17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73" t="s">
        <v>148</v>
      </c>
      <c r="AT244" s="173" t="s">
        <v>144</v>
      </c>
      <c r="AU244" s="173" t="s">
        <v>88</v>
      </c>
      <c r="AY244" s="18" t="s">
        <v>142</v>
      </c>
      <c r="BE244" s="174">
        <f>IF(N244="základní",J244,0)</f>
        <v>0</v>
      </c>
      <c r="BF244" s="174">
        <f>IF(N244="snížená",J244,0)</f>
        <v>0</v>
      </c>
      <c r="BG244" s="174">
        <f>IF(N244="zákl. přenesená",J244,0)</f>
        <v>0</v>
      </c>
      <c r="BH244" s="174">
        <f>IF(N244="sníž. přenesená",J244,0)</f>
        <v>0</v>
      </c>
      <c r="BI244" s="174">
        <f>IF(N244="nulová",J244,0)</f>
        <v>0</v>
      </c>
      <c r="BJ244" s="18" t="s">
        <v>86</v>
      </c>
      <c r="BK244" s="174">
        <f>ROUND(I244*H244,2)</f>
        <v>0</v>
      </c>
      <c r="BL244" s="18" t="s">
        <v>148</v>
      </c>
      <c r="BM244" s="173" t="s">
        <v>868</v>
      </c>
    </row>
    <row r="245" spans="1:65" s="14" customFormat="1" ht="11.25">
      <c r="B245" s="183"/>
      <c r="D245" s="176" t="s">
        <v>150</v>
      </c>
      <c r="E245" s="184" t="s">
        <v>1</v>
      </c>
      <c r="F245" s="185" t="s">
        <v>869</v>
      </c>
      <c r="H245" s="186">
        <v>77</v>
      </c>
      <c r="I245" s="187"/>
      <c r="L245" s="183"/>
      <c r="M245" s="188"/>
      <c r="N245" s="189"/>
      <c r="O245" s="189"/>
      <c r="P245" s="189"/>
      <c r="Q245" s="189"/>
      <c r="R245" s="189"/>
      <c r="S245" s="189"/>
      <c r="T245" s="190"/>
      <c r="AT245" s="184" t="s">
        <v>150</v>
      </c>
      <c r="AU245" s="184" t="s">
        <v>88</v>
      </c>
      <c r="AV245" s="14" t="s">
        <v>88</v>
      </c>
      <c r="AW245" s="14" t="s">
        <v>34</v>
      </c>
      <c r="AX245" s="14" t="s">
        <v>78</v>
      </c>
      <c r="AY245" s="184" t="s">
        <v>142</v>
      </c>
    </row>
    <row r="246" spans="1:65" s="14" customFormat="1" ht="11.25">
      <c r="B246" s="183"/>
      <c r="D246" s="176" t="s">
        <v>150</v>
      </c>
      <c r="E246" s="184" t="s">
        <v>1</v>
      </c>
      <c r="F246" s="185" t="s">
        <v>870</v>
      </c>
      <c r="H246" s="186">
        <v>28.8</v>
      </c>
      <c r="I246" s="187"/>
      <c r="L246" s="183"/>
      <c r="M246" s="188"/>
      <c r="N246" s="189"/>
      <c r="O246" s="189"/>
      <c r="P246" s="189"/>
      <c r="Q246" s="189"/>
      <c r="R246" s="189"/>
      <c r="S246" s="189"/>
      <c r="T246" s="190"/>
      <c r="AT246" s="184" t="s">
        <v>150</v>
      </c>
      <c r="AU246" s="184" t="s">
        <v>88</v>
      </c>
      <c r="AV246" s="14" t="s">
        <v>88</v>
      </c>
      <c r="AW246" s="14" t="s">
        <v>34</v>
      </c>
      <c r="AX246" s="14" t="s">
        <v>78</v>
      </c>
      <c r="AY246" s="184" t="s">
        <v>142</v>
      </c>
    </row>
    <row r="247" spans="1:65" s="15" customFormat="1" ht="11.25">
      <c r="B247" s="191"/>
      <c r="D247" s="176" t="s">
        <v>150</v>
      </c>
      <c r="E247" s="192" t="s">
        <v>1</v>
      </c>
      <c r="F247" s="193" t="s">
        <v>163</v>
      </c>
      <c r="H247" s="194">
        <v>105.8</v>
      </c>
      <c r="I247" s="195"/>
      <c r="L247" s="191"/>
      <c r="M247" s="196"/>
      <c r="N247" s="197"/>
      <c r="O247" s="197"/>
      <c r="P247" s="197"/>
      <c r="Q247" s="197"/>
      <c r="R247" s="197"/>
      <c r="S247" s="197"/>
      <c r="T247" s="198"/>
      <c r="AT247" s="192" t="s">
        <v>150</v>
      </c>
      <c r="AU247" s="192" t="s">
        <v>88</v>
      </c>
      <c r="AV247" s="15" t="s">
        <v>148</v>
      </c>
      <c r="AW247" s="15" t="s">
        <v>34</v>
      </c>
      <c r="AX247" s="15" t="s">
        <v>86</v>
      </c>
      <c r="AY247" s="192" t="s">
        <v>142</v>
      </c>
    </row>
    <row r="248" spans="1:65" s="2" customFormat="1" ht="33" customHeight="1">
      <c r="A248" s="33"/>
      <c r="B248" s="161"/>
      <c r="C248" s="162" t="s">
        <v>405</v>
      </c>
      <c r="D248" s="162" t="s">
        <v>144</v>
      </c>
      <c r="E248" s="163" t="s">
        <v>871</v>
      </c>
      <c r="F248" s="164" t="s">
        <v>872</v>
      </c>
      <c r="G248" s="165" t="s">
        <v>362</v>
      </c>
      <c r="H248" s="166">
        <v>1</v>
      </c>
      <c r="I248" s="167"/>
      <c r="J248" s="168">
        <f>ROUND(I248*H248,2)</f>
        <v>0</v>
      </c>
      <c r="K248" s="164" t="s">
        <v>1</v>
      </c>
      <c r="L248" s="34"/>
      <c r="M248" s="169" t="s">
        <v>1</v>
      </c>
      <c r="N248" s="170" t="s">
        <v>43</v>
      </c>
      <c r="O248" s="59"/>
      <c r="P248" s="171">
        <f>O248*H248</f>
        <v>0</v>
      </c>
      <c r="Q248" s="171">
        <v>0</v>
      </c>
      <c r="R248" s="171">
        <f>Q248*H248</f>
        <v>0</v>
      </c>
      <c r="S248" s="171">
        <v>0</v>
      </c>
      <c r="T248" s="17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73" t="s">
        <v>148</v>
      </c>
      <c r="AT248" s="173" t="s">
        <v>144</v>
      </c>
      <c r="AU248" s="173" t="s">
        <v>88</v>
      </c>
      <c r="AY248" s="18" t="s">
        <v>142</v>
      </c>
      <c r="BE248" s="174">
        <f>IF(N248="základní",J248,0)</f>
        <v>0</v>
      </c>
      <c r="BF248" s="174">
        <f>IF(N248="snížená",J248,0)</f>
        <v>0</v>
      </c>
      <c r="BG248" s="174">
        <f>IF(N248="zákl. přenesená",J248,0)</f>
        <v>0</v>
      </c>
      <c r="BH248" s="174">
        <f>IF(N248="sníž. přenesená",J248,0)</f>
        <v>0</v>
      </c>
      <c r="BI248" s="174">
        <f>IF(N248="nulová",J248,0)</f>
        <v>0</v>
      </c>
      <c r="BJ248" s="18" t="s">
        <v>86</v>
      </c>
      <c r="BK248" s="174">
        <f>ROUND(I248*H248,2)</f>
        <v>0</v>
      </c>
      <c r="BL248" s="18" t="s">
        <v>148</v>
      </c>
      <c r="BM248" s="173" t="s">
        <v>873</v>
      </c>
    </row>
    <row r="249" spans="1:65" s="13" customFormat="1" ht="11.25">
      <c r="B249" s="175"/>
      <c r="D249" s="176" t="s">
        <v>150</v>
      </c>
      <c r="E249" s="177" t="s">
        <v>1</v>
      </c>
      <c r="F249" s="178" t="s">
        <v>874</v>
      </c>
      <c r="H249" s="177" t="s">
        <v>1</v>
      </c>
      <c r="I249" s="179"/>
      <c r="L249" s="175"/>
      <c r="M249" s="180"/>
      <c r="N249" s="181"/>
      <c r="O249" s="181"/>
      <c r="P249" s="181"/>
      <c r="Q249" s="181"/>
      <c r="R249" s="181"/>
      <c r="S249" s="181"/>
      <c r="T249" s="182"/>
      <c r="AT249" s="177" t="s">
        <v>150</v>
      </c>
      <c r="AU249" s="177" t="s">
        <v>88</v>
      </c>
      <c r="AV249" s="13" t="s">
        <v>86</v>
      </c>
      <c r="AW249" s="13" t="s">
        <v>34</v>
      </c>
      <c r="AX249" s="13" t="s">
        <v>78</v>
      </c>
      <c r="AY249" s="177" t="s">
        <v>142</v>
      </c>
    </row>
    <row r="250" spans="1:65" s="14" customFormat="1" ht="22.5">
      <c r="B250" s="183"/>
      <c r="D250" s="176" t="s">
        <v>150</v>
      </c>
      <c r="E250" s="184" t="s">
        <v>1</v>
      </c>
      <c r="F250" s="185" t="s">
        <v>875</v>
      </c>
      <c r="H250" s="186">
        <v>1</v>
      </c>
      <c r="I250" s="187"/>
      <c r="L250" s="183"/>
      <c r="M250" s="188"/>
      <c r="N250" s="189"/>
      <c r="O250" s="189"/>
      <c r="P250" s="189"/>
      <c r="Q250" s="189"/>
      <c r="R250" s="189"/>
      <c r="S250" s="189"/>
      <c r="T250" s="190"/>
      <c r="AT250" s="184" t="s">
        <v>150</v>
      </c>
      <c r="AU250" s="184" t="s">
        <v>88</v>
      </c>
      <c r="AV250" s="14" t="s">
        <v>88</v>
      </c>
      <c r="AW250" s="14" t="s">
        <v>34</v>
      </c>
      <c r="AX250" s="14" t="s">
        <v>78</v>
      </c>
      <c r="AY250" s="184" t="s">
        <v>142</v>
      </c>
    </row>
    <row r="251" spans="1:65" s="15" customFormat="1" ht="11.25">
      <c r="B251" s="191"/>
      <c r="D251" s="176" t="s">
        <v>150</v>
      </c>
      <c r="E251" s="192" t="s">
        <v>1</v>
      </c>
      <c r="F251" s="193" t="s">
        <v>163</v>
      </c>
      <c r="H251" s="194">
        <v>1</v>
      </c>
      <c r="I251" s="195"/>
      <c r="L251" s="191"/>
      <c r="M251" s="196"/>
      <c r="N251" s="197"/>
      <c r="O251" s="197"/>
      <c r="P251" s="197"/>
      <c r="Q251" s="197"/>
      <c r="R251" s="197"/>
      <c r="S251" s="197"/>
      <c r="T251" s="198"/>
      <c r="AT251" s="192" t="s">
        <v>150</v>
      </c>
      <c r="AU251" s="192" t="s">
        <v>88</v>
      </c>
      <c r="AV251" s="15" t="s">
        <v>148</v>
      </c>
      <c r="AW251" s="15" t="s">
        <v>34</v>
      </c>
      <c r="AX251" s="15" t="s">
        <v>86</v>
      </c>
      <c r="AY251" s="192" t="s">
        <v>142</v>
      </c>
    </row>
    <row r="252" spans="1:65" s="12" customFormat="1" ht="22.9" customHeight="1">
      <c r="B252" s="148"/>
      <c r="D252" s="149" t="s">
        <v>77</v>
      </c>
      <c r="E252" s="159" t="s">
        <v>599</v>
      </c>
      <c r="F252" s="159" t="s">
        <v>600</v>
      </c>
      <c r="I252" s="151"/>
      <c r="J252" s="160">
        <f>BK252</f>
        <v>0</v>
      </c>
      <c r="L252" s="148"/>
      <c r="M252" s="153"/>
      <c r="N252" s="154"/>
      <c r="O252" s="154"/>
      <c r="P252" s="155">
        <f>P253</f>
        <v>0</v>
      </c>
      <c r="Q252" s="154"/>
      <c r="R252" s="155">
        <f>R253</f>
        <v>0</v>
      </c>
      <c r="S252" s="154"/>
      <c r="T252" s="156">
        <f>T253</f>
        <v>0</v>
      </c>
      <c r="AR252" s="149" t="s">
        <v>86</v>
      </c>
      <c r="AT252" s="157" t="s">
        <v>77</v>
      </c>
      <c r="AU252" s="157" t="s">
        <v>86</v>
      </c>
      <c r="AY252" s="149" t="s">
        <v>142</v>
      </c>
      <c r="BK252" s="158">
        <f>BK253</f>
        <v>0</v>
      </c>
    </row>
    <row r="253" spans="1:65" s="2" customFormat="1" ht="16.5" customHeight="1">
      <c r="A253" s="33"/>
      <c r="B253" s="161"/>
      <c r="C253" s="162" t="s">
        <v>409</v>
      </c>
      <c r="D253" s="162" t="s">
        <v>144</v>
      </c>
      <c r="E253" s="163" t="s">
        <v>602</v>
      </c>
      <c r="F253" s="164" t="s">
        <v>603</v>
      </c>
      <c r="G253" s="165" t="s">
        <v>246</v>
      </c>
      <c r="H253" s="166">
        <v>106.13500000000001</v>
      </c>
      <c r="I253" s="167"/>
      <c r="J253" s="168">
        <f>ROUND(I253*H253,2)</f>
        <v>0</v>
      </c>
      <c r="K253" s="164" t="s">
        <v>1046</v>
      </c>
      <c r="L253" s="34"/>
      <c r="M253" s="169" t="s">
        <v>1</v>
      </c>
      <c r="N253" s="170" t="s">
        <v>43</v>
      </c>
      <c r="O253" s="59"/>
      <c r="P253" s="171">
        <f>O253*H253</f>
        <v>0</v>
      </c>
      <c r="Q253" s="171">
        <v>0</v>
      </c>
      <c r="R253" s="171">
        <f>Q253*H253</f>
        <v>0</v>
      </c>
      <c r="S253" s="171">
        <v>0</v>
      </c>
      <c r="T253" s="17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73" t="s">
        <v>148</v>
      </c>
      <c r="AT253" s="173" t="s">
        <v>144</v>
      </c>
      <c r="AU253" s="173" t="s">
        <v>88</v>
      </c>
      <c r="AY253" s="18" t="s">
        <v>142</v>
      </c>
      <c r="BE253" s="174">
        <f>IF(N253="základní",J253,0)</f>
        <v>0</v>
      </c>
      <c r="BF253" s="174">
        <f>IF(N253="snížená",J253,0)</f>
        <v>0</v>
      </c>
      <c r="BG253" s="174">
        <f>IF(N253="zákl. přenesená",J253,0)</f>
        <v>0</v>
      </c>
      <c r="BH253" s="174">
        <f>IF(N253="sníž. přenesená",J253,0)</f>
        <v>0</v>
      </c>
      <c r="BI253" s="174">
        <f>IF(N253="nulová",J253,0)</f>
        <v>0</v>
      </c>
      <c r="BJ253" s="18" t="s">
        <v>86</v>
      </c>
      <c r="BK253" s="174">
        <f>ROUND(I253*H253,2)</f>
        <v>0</v>
      </c>
      <c r="BL253" s="18" t="s">
        <v>148</v>
      </c>
      <c r="BM253" s="173" t="s">
        <v>876</v>
      </c>
    </row>
    <row r="254" spans="1:65" s="12" customFormat="1" ht="25.9" customHeight="1">
      <c r="B254" s="148"/>
      <c r="D254" s="149" t="s">
        <v>77</v>
      </c>
      <c r="E254" s="150" t="s">
        <v>605</v>
      </c>
      <c r="F254" s="150" t="s">
        <v>606</v>
      </c>
      <c r="I254" s="151"/>
      <c r="J254" s="152">
        <f>BK254</f>
        <v>0</v>
      </c>
      <c r="L254" s="148"/>
      <c r="M254" s="153"/>
      <c r="N254" s="154"/>
      <c r="O254" s="154"/>
      <c r="P254" s="155">
        <f>P255</f>
        <v>0</v>
      </c>
      <c r="Q254" s="154"/>
      <c r="R254" s="155">
        <f>R255</f>
        <v>1.9740419999999995E-2</v>
      </c>
      <c r="S254" s="154"/>
      <c r="T254" s="156">
        <f>T255</f>
        <v>0</v>
      </c>
      <c r="AR254" s="149" t="s">
        <v>88</v>
      </c>
      <c r="AT254" s="157" t="s">
        <v>77</v>
      </c>
      <c r="AU254" s="157" t="s">
        <v>78</v>
      </c>
      <c r="AY254" s="149" t="s">
        <v>142</v>
      </c>
      <c r="BK254" s="158">
        <f>BK255</f>
        <v>0</v>
      </c>
    </row>
    <row r="255" spans="1:65" s="12" customFormat="1" ht="22.9" customHeight="1">
      <c r="B255" s="148"/>
      <c r="D255" s="149" t="s">
        <v>77</v>
      </c>
      <c r="E255" s="159" t="s">
        <v>628</v>
      </c>
      <c r="F255" s="159" t="s">
        <v>629</v>
      </c>
      <c r="I255" s="151"/>
      <c r="J255" s="160">
        <f>BK255</f>
        <v>0</v>
      </c>
      <c r="L255" s="148"/>
      <c r="M255" s="153"/>
      <c r="N255" s="154"/>
      <c r="O255" s="154"/>
      <c r="P255" s="155">
        <f>SUM(P256:P272)</f>
        <v>0</v>
      </c>
      <c r="Q255" s="154"/>
      <c r="R255" s="155">
        <f>SUM(R256:R272)</f>
        <v>1.9740419999999995E-2</v>
      </c>
      <c r="S255" s="154"/>
      <c r="T255" s="156">
        <f>SUM(T256:T272)</f>
        <v>0</v>
      </c>
      <c r="AR255" s="149" t="s">
        <v>88</v>
      </c>
      <c r="AT255" s="157" t="s">
        <v>77</v>
      </c>
      <c r="AU255" s="157" t="s">
        <v>86</v>
      </c>
      <c r="AY255" s="149" t="s">
        <v>142</v>
      </c>
      <c r="BK255" s="158">
        <f>SUM(BK256:BK272)</f>
        <v>0</v>
      </c>
    </row>
    <row r="256" spans="1:65" s="2" customFormat="1" ht="21.75" customHeight="1">
      <c r="A256" s="33"/>
      <c r="B256" s="161"/>
      <c r="C256" s="162" t="s">
        <v>413</v>
      </c>
      <c r="D256" s="162" t="s">
        <v>144</v>
      </c>
      <c r="E256" s="163" t="s">
        <v>631</v>
      </c>
      <c r="F256" s="164" t="s">
        <v>632</v>
      </c>
      <c r="G256" s="165" t="s">
        <v>272</v>
      </c>
      <c r="H256" s="166">
        <v>66</v>
      </c>
      <c r="I256" s="167"/>
      <c r="J256" s="168">
        <f>ROUND(I256*H256,2)</f>
        <v>0</v>
      </c>
      <c r="K256" s="164" t="s">
        <v>1</v>
      </c>
      <c r="L256" s="34"/>
      <c r="M256" s="169" t="s">
        <v>1</v>
      </c>
      <c r="N256" s="170" t="s">
        <v>43</v>
      </c>
      <c r="O256" s="59"/>
      <c r="P256" s="171">
        <f>O256*H256</f>
        <v>0</v>
      </c>
      <c r="Q256" s="171">
        <v>0</v>
      </c>
      <c r="R256" s="171">
        <f>Q256*H256</f>
        <v>0</v>
      </c>
      <c r="S256" s="171">
        <v>0</v>
      </c>
      <c r="T256" s="17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3" t="s">
        <v>260</v>
      </c>
      <c r="AT256" s="173" t="s">
        <v>144</v>
      </c>
      <c r="AU256" s="173" t="s">
        <v>88</v>
      </c>
      <c r="AY256" s="18" t="s">
        <v>142</v>
      </c>
      <c r="BE256" s="174">
        <f>IF(N256="základní",J256,0)</f>
        <v>0</v>
      </c>
      <c r="BF256" s="174">
        <f>IF(N256="snížená",J256,0)</f>
        <v>0</v>
      </c>
      <c r="BG256" s="174">
        <f>IF(N256="zákl. přenesená",J256,0)</f>
        <v>0</v>
      </c>
      <c r="BH256" s="174">
        <f>IF(N256="sníž. přenesená",J256,0)</f>
        <v>0</v>
      </c>
      <c r="BI256" s="174">
        <f>IF(N256="nulová",J256,0)</f>
        <v>0</v>
      </c>
      <c r="BJ256" s="18" t="s">
        <v>86</v>
      </c>
      <c r="BK256" s="174">
        <f>ROUND(I256*H256,2)</f>
        <v>0</v>
      </c>
      <c r="BL256" s="18" t="s">
        <v>260</v>
      </c>
      <c r="BM256" s="173" t="s">
        <v>877</v>
      </c>
    </row>
    <row r="257" spans="1:65" s="13" customFormat="1" ht="11.25">
      <c r="B257" s="175"/>
      <c r="D257" s="176" t="s">
        <v>150</v>
      </c>
      <c r="E257" s="177" t="s">
        <v>1</v>
      </c>
      <c r="F257" s="178" t="s">
        <v>634</v>
      </c>
      <c r="H257" s="177" t="s">
        <v>1</v>
      </c>
      <c r="I257" s="179"/>
      <c r="L257" s="175"/>
      <c r="M257" s="180"/>
      <c r="N257" s="181"/>
      <c r="O257" s="181"/>
      <c r="P257" s="181"/>
      <c r="Q257" s="181"/>
      <c r="R257" s="181"/>
      <c r="S257" s="181"/>
      <c r="T257" s="182"/>
      <c r="AT257" s="177" t="s">
        <v>150</v>
      </c>
      <c r="AU257" s="177" t="s">
        <v>88</v>
      </c>
      <c r="AV257" s="13" t="s">
        <v>86</v>
      </c>
      <c r="AW257" s="13" t="s">
        <v>34</v>
      </c>
      <c r="AX257" s="13" t="s">
        <v>78</v>
      </c>
      <c r="AY257" s="177" t="s">
        <v>142</v>
      </c>
    </row>
    <row r="258" spans="1:65" s="14" customFormat="1" ht="11.25">
      <c r="B258" s="183"/>
      <c r="D258" s="176" t="s">
        <v>150</v>
      </c>
      <c r="E258" s="184" t="s">
        <v>1</v>
      </c>
      <c r="F258" s="185" t="s">
        <v>878</v>
      </c>
      <c r="H258" s="186">
        <v>66</v>
      </c>
      <c r="I258" s="187"/>
      <c r="L258" s="183"/>
      <c r="M258" s="188"/>
      <c r="N258" s="189"/>
      <c r="O258" s="189"/>
      <c r="P258" s="189"/>
      <c r="Q258" s="189"/>
      <c r="R258" s="189"/>
      <c r="S258" s="189"/>
      <c r="T258" s="190"/>
      <c r="AT258" s="184" t="s">
        <v>150</v>
      </c>
      <c r="AU258" s="184" t="s">
        <v>88</v>
      </c>
      <c r="AV258" s="14" t="s">
        <v>88</v>
      </c>
      <c r="AW258" s="14" t="s">
        <v>34</v>
      </c>
      <c r="AX258" s="14" t="s">
        <v>78</v>
      </c>
      <c r="AY258" s="184" t="s">
        <v>142</v>
      </c>
    </row>
    <row r="259" spans="1:65" s="15" customFormat="1" ht="11.25">
      <c r="B259" s="191"/>
      <c r="D259" s="176" t="s">
        <v>150</v>
      </c>
      <c r="E259" s="192" t="s">
        <v>1</v>
      </c>
      <c r="F259" s="193" t="s">
        <v>163</v>
      </c>
      <c r="H259" s="194">
        <v>66</v>
      </c>
      <c r="I259" s="195"/>
      <c r="L259" s="191"/>
      <c r="M259" s="196"/>
      <c r="N259" s="197"/>
      <c r="O259" s="197"/>
      <c r="P259" s="197"/>
      <c r="Q259" s="197"/>
      <c r="R259" s="197"/>
      <c r="S259" s="197"/>
      <c r="T259" s="198"/>
      <c r="AT259" s="192" t="s">
        <v>150</v>
      </c>
      <c r="AU259" s="192" t="s">
        <v>88</v>
      </c>
      <c r="AV259" s="15" t="s">
        <v>148</v>
      </c>
      <c r="AW259" s="15" t="s">
        <v>34</v>
      </c>
      <c r="AX259" s="15" t="s">
        <v>86</v>
      </c>
      <c r="AY259" s="192" t="s">
        <v>142</v>
      </c>
    </row>
    <row r="260" spans="1:65" s="2" customFormat="1" ht="16.5" customHeight="1">
      <c r="A260" s="33"/>
      <c r="B260" s="161"/>
      <c r="C260" s="207" t="s">
        <v>418</v>
      </c>
      <c r="D260" s="207" t="s">
        <v>255</v>
      </c>
      <c r="E260" s="208" t="s">
        <v>637</v>
      </c>
      <c r="F260" s="209" t="s">
        <v>638</v>
      </c>
      <c r="G260" s="210" t="s">
        <v>272</v>
      </c>
      <c r="H260" s="211">
        <v>69.3</v>
      </c>
      <c r="I260" s="212"/>
      <c r="J260" s="213">
        <f>ROUND(I260*H260,2)</f>
        <v>0</v>
      </c>
      <c r="K260" s="209" t="s">
        <v>1</v>
      </c>
      <c r="L260" s="214"/>
      <c r="M260" s="215" t="s">
        <v>1</v>
      </c>
      <c r="N260" s="216" t="s">
        <v>43</v>
      </c>
      <c r="O260" s="59"/>
      <c r="P260" s="171">
        <f>O260*H260</f>
        <v>0</v>
      </c>
      <c r="Q260" s="171">
        <v>0</v>
      </c>
      <c r="R260" s="171">
        <f>Q260*H260</f>
        <v>0</v>
      </c>
      <c r="S260" s="171">
        <v>0</v>
      </c>
      <c r="T260" s="17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73" t="s">
        <v>365</v>
      </c>
      <c r="AT260" s="173" t="s">
        <v>255</v>
      </c>
      <c r="AU260" s="173" t="s">
        <v>88</v>
      </c>
      <c r="AY260" s="18" t="s">
        <v>142</v>
      </c>
      <c r="BE260" s="174">
        <f>IF(N260="základní",J260,0)</f>
        <v>0</v>
      </c>
      <c r="BF260" s="174">
        <f>IF(N260="snížená",J260,0)</f>
        <v>0</v>
      </c>
      <c r="BG260" s="174">
        <f>IF(N260="zákl. přenesená",J260,0)</f>
        <v>0</v>
      </c>
      <c r="BH260" s="174">
        <f>IF(N260="sníž. přenesená",J260,0)</f>
        <v>0</v>
      </c>
      <c r="BI260" s="174">
        <f>IF(N260="nulová",J260,0)</f>
        <v>0</v>
      </c>
      <c r="BJ260" s="18" t="s">
        <v>86</v>
      </c>
      <c r="BK260" s="174">
        <f>ROUND(I260*H260,2)</f>
        <v>0</v>
      </c>
      <c r="BL260" s="18" t="s">
        <v>260</v>
      </c>
      <c r="BM260" s="173" t="s">
        <v>879</v>
      </c>
    </row>
    <row r="261" spans="1:65" s="14" customFormat="1" ht="11.25">
      <c r="B261" s="183"/>
      <c r="D261" s="176" t="s">
        <v>150</v>
      </c>
      <c r="E261" s="184" t="s">
        <v>1</v>
      </c>
      <c r="F261" s="185" t="s">
        <v>880</v>
      </c>
      <c r="H261" s="186">
        <v>69.3</v>
      </c>
      <c r="I261" s="187"/>
      <c r="L261" s="183"/>
      <c r="M261" s="188"/>
      <c r="N261" s="189"/>
      <c r="O261" s="189"/>
      <c r="P261" s="189"/>
      <c r="Q261" s="189"/>
      <c r="R261" s="189"/>
      <c r="S261" s="189"/>
      <c r="T261" s="190"/>
      <c r="AT261" s="184" t="s">
        <v>150</v>
      </c>
      <c r="AU261" s="184" t="s">
        <v>88</v>
      </c>
      <c r="AV261" s="14" t="s">
        <v>88</v>
      </c>
      <c r="AW261" s="14" t="s">
        <v>34</v>
      </c>
      <c r="AX261" s="14" t="s">
        <v>86</v>
      </c>
      <c r="AY261" s="184" t="s">
        <v>142</v>
      </c>
    </row>
    <row r="262" spans="1:65" s="2" customFormat="1" ht="21.75" customHeight="1">
      <c r="A262" s="33"/>
      <c r="B262" s="161"/>
      <c r="C262" s="162" t="s">
        <v>424</v>
      </c>
      <c r="D262" s="162" t="s">
        <v>144</v>
      </c>
      <c r="E262" s="163" t="s">
        <v>881</v>
      </c>
      <c r="F262" s="164" t="s">
        <v>882</v>
      </c>
      <c r="G262" s="165" t="s">
        <v>721</v>
      </c>
      <c r="H262" s="166">
        <v>282.00599999999997</v>
      </c>
      <c r="I262" s="167"/>
      <c r="J262" s="168">
        <f>ROUND(I262*H262,2)</f>
        <v>0</v>
      </c>
      <c r="K262" s="164" t="s">
        <v>1046</v>
      </c>
      <c r="L262" s="34"/>
      <c r="M262" s="169" t="s">
        <v>1</v>
      </c>
      <c r="N262" s="170" t="s">
        <v>43</v>
      </c>
      <c r="O262" s="59"/>
      <c r="P262" s="171">
        <f>O262*H262</f>
        <v>0</v>
      </c>
      <c r="Q262" s="171">
        <v>6.9999999999999994E-5</v>
      </c>
      <c r="R262" s="171">
        <f>Q262*H262</f>
        <v>1.9740419999999995E-2</v>
      </c>
      <c r="S262" s="171">
        <v>0</v>
      </c>
      <c r="T262" s="17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73" t="s">
        <v>260</v>
      </c>
      <c r="AT262" s="173" t="s">
        <v>144</v>
      </c>
      <c r="AU262" s="173" t="s">
        <v>88</v>
      </c>
      <c r="AY262" s="18" t="s">
        <v>142</v>
      </c>
      <c r="BE262" s="174">
        <f>IF(N262="základní",J262,0)</f>
        <v>0</v>
      </c>
      <c r="BF262" s="174">
        <f>IF(N262="snížená",J262,0)</f>
        <v>0</v>
      </c>
      <c r="BG262" s="174">
        <f>IF(N262="zákl. přenesená",J262,0)</f>
        <v>0</v>
      </c>
      <c r="BH262" s="174">
        <f>IF(N262="sníž. přenesená",J262,0)</f>
        <v>0</v>
      </c>
      <c r="BI262" s="174">
        <f>IF(N262="nulová",J262,0)</f>
        <v>0</v>
      </c>
      <c r="BJ262" s="18" t="s">
        <v>86</v>
      </c>
      <c r="BK262" s="174">
        <f>ROUND(I262*H262,2)</f>
        <v>0</v>
      </c>
      <c r="BL262" s="18" t="s">
        <v>260</v>
      </c>
      <c r="BM262" s="173" t="s">
        <v>883</v>
      </c>
    </row>
    <row r="263" spans="1:65" s="13" customFormat="1" ht="11.25">
      <c r="B263" s="175"/>
      <c r="D263" s="176" t="s">
        <v>150</v>
      </c>
      <c r="E263" s="177" t="s">
        <v>1</v>
      </c>
      <c r="F263" s="178" t="s">
        <v>884</v>
      </c>
      <c r="H263" s="177" t="s">
        <v>1</v>
      </c>
      <c r="I263" s="179"/>
      <c r="L263" s="175"/>
      <c r="M263" s="180"/>
      <c r="N263" s="181"/>
      <c r="O263" s="181"/>
      <c r="P263" s="181"/>
      <c r="Q263" s="181"/>
      <c r="R263" s="181"/>
      <c r="S263" s="181"/>
      <c r="T263" s="182"/>
      <c r="AT263" s="177" t="s">
        <v>150</v>
      </c>
      <c r="AU263" s="177" t="s">
        <v>88</v>
      </c>
      <c r="AV263" s="13" t="s">
        <v>86</v>
      </c>
      <c r="AW263" s="13" t="s">
        <v>34</v>
      </c>
      <c r="AX263" s="13" t="s">
        <v>78</v>
      </c>
      <c r="AY263" s="177" t="s">
        <v>142</v>
      </c>
    </row>
    <row r="264" spans="1:65" s="14" customFormat="1" ht="11.25">
      <c r="B264" s="183"/>
      <c r="D264" s="176" t="s">
        <v>150</v>
      </c>
      <c r="E264" s="184" t="s">
        <v>1</v>
      </c>
      <c r="F264" s="185" t="s">
        <v>885</v>
      </c>
      <c r="H264" s="186">
        <v>252.006</v>
      </c>
      <c r="I264" s="187"/>
      <c r="L264" s="183"/>
      <c r="M264" s="188"/>
      <c r="N264" s="189"/>
      <c r="O264" s="189"/>
      <c r="P264" s="189"/>
      <c r="Q264" s="189"/>
      <c r="R264" s="189"/>
      <c r="S264" s="189"/>
      <c r="T264" s="190"/>
      <c r="AT264" s="184" t="s">
        <v>150</v>
      </c>
      <c r="AU264" s="184" t="s">
        <v>88</v>
      </c>
      <c r="AV264" s="14" t="s">
        <v>88</v>
      </c>
      <c r="AW264" s="14" t="s">
        <v>34</v>
      </c>
      <c r="AX264" s="14" t="s">
        <v>78</v>
      </c>
      <c r="AY264" s="184" t="s">
        <v>142</v>
      </c>
    </row>
    <row r="265" spans="1:65" s="14" customFormat="1" ht="11.25">
      <c r="B265" s="183"/>
      <c r="D265" s="176" t="s">
        <v>150</v>
      </c>
      <c r="E265" s="184" t="s">
        <v>1</v>
      </c>
      <c r="F265" s="185" t="s">
        <v>886</v>
      </c>
      <c r="H265" s="186">
        <v>30</v>
      </c>
      <c r="I265" s="187"/>
      <c r="L265" s="183"/>
      <c r="M265" s="188"/>
      <c r="N265" s="189"/>
      <c r="O265" s="189"/>
      <c r="P265" s="189"/>
      <c r="Q265" s="189"/>
      <c r="R265" s="189"/>
      <c r="S265" s="189"/>
      <c r="T265" s="190"/>
      <c r="AT265" s="184" t="s">
        <v>150</v>
      </c>
      <c r="AU265" s="184" t="s">
        <v>88</v>
      </c>
      <c r="AV265" s="14" t="s">
        <v>88</v>
      </c>
      <c r="AW265" s="14" t="s">
        <v>34</v>
      </c>
      <c r="AX265" s="14" t="s">
        <v>78</v>
      </c>
      <c r="AY265" s="184" t="s">
        <v>142</v>
      </c>
    </row>
    <row r="266" spans="1:65" s="15" customFormat="1" ht="11.25">
      <c r="B266" s="191"/>
      <c r="D266" s="176" t="s">
        <v>150</v>
      </c>
      <c r="E266" s="192" t="s">
        <v>1</v>
      </c>
      <c r="F266" s="193" t="s">
        <v>163</v>
      </c>
      <c r="H266" s="194">
        <v>282.00599999999997</v>
      </c>
      <c r="I266" s="195"/>
      <c r="L266" s="191"/>
      <c r="M266" s="196"/>
      <c r="N266" s="197"/>
      <c r="O266" s="197"/>
      <c r="P266" s="197"/>
      <c r="Q266" s="197"/>
      <c r="R266" s="197"/>
      <c r="S266" s="197"/>
      <c r="T266" s="198"/>
      <c r="AT266" s="192" t="s">
        <v>150</v>
      </c>
      <c r="AU266" s="192" t="s">
        <v>88</v>
      </c>
      <c r="AV266" s="15" t="s">
        <v>148</v>
      </c>
      <c r="AW266" s="15" t="s">
        <v>34</v>
      </c>
      <c r="AX266" s="15" t="s">
        <v>86</v>
      </c>
      <c r="AY266" s="192" t="s">
        <v>142</v>
      </c>
    </row>
    <row r="267" spans="1:65" s="2" customFormat="1" ht="21.75" customHeight="1">
      <c r="A267" s="33"/>
      <c r="B267" s="161"/>
      <c r="C267" s="207" t="s">
        <v>429</v>
      </c>
      <c r="D267" s="207" t="s">
        <v>255</v>
      </c>
      <c r="E267" s="208" t="s">
        <v>887</v>
      </c>
      <c r="F267" s="209" t="s">
        <v>888</v>
      </c>
      <c r="G267" s="210" t="s">
        <v>721</v>
      </c>
      <c r="H267" s="211">
        <v>290.46600000000001</v>
      </c>
      <c r="I267" s="212"/>
      <c r="J267" s="213">
        <f>ROUND(I267*H267,2)</f>
        <v>0</v>
      </c>
      <c r="K267" s="209" t="s">
        <v>1</v>
      </c>
      <c r="L267" s="214"/>
      <c r="M267" s="215" t="s">
        <v>1</v>
      </c>
      <c r="N267" s="216" t="s">
        <v>43</v>
      </c>
      <c r="O267" s="59"/>
      <c r="P267" s="171">
        <f>O267*H267</f>
        <v>0</v>
      </c>
      <c r="Q267" s="171">
        <v>0</v>
      </c>
      <c r="R267" s="171">
        <f>Q267*H267</f>
        <v>0</v>
      </c>
      <c r="S267" s="171">
        <v>0</v>
      </c>
      <c r="T267" s="17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3" t="s">
        <v>365</v>
      </c>
      <c r="AT267" s="173" t="s">
        <v>255</v>
      </c>
      <c r="AU267" s="173" t="s">
        <v>88</v>
      </c>
      <c r="AY267" s="18" t="s">
        <v>142</v>
      </c>
      <c r="BE267" s="174">
        <f>IF(N267="základní",J267,0)</f>
        <v>0</v>
      </c>
      <c r="BF267" s="174">
        <f>IF(N267="snížená",J267,0)</f>
        <v>0</v>
      </c>
      <c r="BG267" s="174">
        <f>IF(N267="zákl. přenesená",J267,0)</f>
        <v>0</v>
      </c>
      <c r="BH267" s="174">
        <f>IF(N267="sníž. přenesená",J267,0)</f>
        <v>0</v>
      </c>
      <c r="BI267" s="174">
        <f>IF(N267="nulová",J267,0)</f>
        <v>0</v>
      </c>
      <c r="BJ267" s="18" t="s">
        <v>86</v>
      </c>
      <c r="BK267" s="174">
        <f>ROUND(I267*H267,2)</f>
        <v>0</v>
      </c>
      <c r="BL267" s="18" t="s">
        <v>260</v>
      </c>
      <c r="BM267" s="173" t="s">
        <v>889</v>
      </c>
    </row>
    <row r="268" spans="1:65" s="13" customFormat="1" ht="11.25">
      <c r="B268" s="175"/>
      <c r="D268" s="176" t="s">
        <v>150</v>
      </c>
      <c r="E268" s="177" t="s">
        <v>1</v>
      </c>
      <c r="F268" s="178" t="s">
        <v>884</v>
      </c>
      <c r="H268" s="177" t="s">
        <v>1</v>
      </c>
      <c r="I268" s="179"/>
      <c r="L268" s="175"/>
      <c r="M268" s="180"/>
      <c r="N268" s="181"/>
      <c r="O268" s="181"/>
      <c r="P268" s="181"/>
      <c r="Q268" s="181"/>
      <c r="R268" s="181"/>
      <c r="S268" s="181"/>
      <c r="T268" s="182"/>
      <c r="AT268" s="177" t="s">
        <v>150</v>
      </c>
      <c r="AU268" s="177" t="s">
        <v>88</v>
      </c>
      <c r="AV268" s="13" t="s">
        <v>86</v>
      </c>
      <c r="AW268" s="13" t="s">
        <v>34</v>
      </c>
      <c r="AX268" s="13" t="s">
        <v>78</v>
      </c>
      <c r="AY268" s="177" t="s">
        <v>142</v>
      </c>
    </row>
    <row r="269" spans="1:65" s="14" customFormat="1" ht="11.25">
      <c r="B269" s="183"/>
      <c r="D269" s="176" t="s">
        <v>150</v>
      </c>
      <c r="E269" s="184" t="s">
        <v>1</v>
      </c>
      <c r="F269" s="185" t="s">
        <v>890</v>
      </c>
      <c r="H269" s="186">
        <v>259.56599999999997</v>
      </c>
      <c r="I269" s="187"/>
      <c r="L269" s="183"/>
      <c r="M269" s="188"/>
      <c r="N269" s="189"/>
      <c r="O269" s="189"/>
      <c r="P269" s="189"/>
      <c r="Q269" s="189"/>
      <c r="R269" s="189"/>
      <c r="S269" s="189"/>
      <c r="T269" s="190"/>
      <c r="AT269" s="184" t="s">
        <v>150</v>
      </c>
      <c r="AU269" s="184" t="s">
        <v>88</v>
      </c>
      <c r="AV269" s="14" t="s">
        <v>88</v>
      </c>
      <c r="AW269" s="14" t="s">
        <v>34</v>
      </c>
      <c r="AX269" s="14" t="s">
        <v>78</v>
      </c>
      <c r="AY269" s="184" t="s">
        <v>142</v>
      </c>
    </row>
    <row r="270" spans="1:65" s="14" customFormat="1" ht="11.25">
      <c r="B270" s="183"/>
      <c r="D270" s="176" t="s">
        <v>150</v>
      </c>
      <c r="E270" s="184" t="s">
        <v>1</v>
      </c>
      <c r="F270" s="185" t="s">
        <v>891</v>
      </c>
      <c r="H270" s="186">
        <v>30.9</v>
      </c>
      <c r="I270" s="187"/>
      <c r="L270" s="183"/>
      <c r="M270" s="188"/>
      <c r="N270" s="189"/>
      <c r="O270" s="189"/>
      <c r="P270" s="189"/>
      <c r="Q270" s="189"/>
      <c r="R270" s="189"/>
      <c r="S270" s="189"/>
      <c r="T270" s="190"/>
      <c r="AT270" s="184" t="s">
        <v>150</v>
      </c>
      <c r="AU270" s="184" t="s">
        <v>88</v>
      </c>
      <c r="AV270" s="14" t="s">
        <v>88</v>
      </c>
      <c r="AW270" s="14" t="s">
        <v>34</v>
      </c>
      <c r="AX270" s="14" t="s">
        <v>78</v>
      </c>
      <c r="AY270" s="184" t="s">
        <v>142</v>
      </c>
    </row>
    <row r="271" spans="1:65" s="15" customFormat="1" ht="11.25">
      <c r="B271" s="191"/>
      <c r="D271" s="176" t="s">
        <v>150</v>
      </c>
      <c r="E271" s="192" t="s">
        <v>1</v>
      </c>
      <c r="F271" s="193" t="s">
        <v>163</v>
      </c>
      <c r="H271" s="194">
        <v>290.46600000000001</v>
      </c>
      <c r="I271" s="195"/>
      <c r="L271" s="191"/>
      <c r="M271" s="196"/>
      <c r="N271" s="197"/>
      <c r="O271" s="197"/>
      <c r="P271" s="197"/>
      <c r="Q271" s="197"/>
      <c r="R271" s="197"/>
      <c r="S271" s="197"/>
      <c r="T271" s="198"/>
      <c r="AT271" s="192" t="s">
        <v>150</v>
      </c>
      <c r="AU271" s="192" t="s">
        <v>88</v>
      </c>
      <c r="AV271" s="15" t="s">
        <v>148</v>
      </c>
      <c r="AW271" s="15" t="s">
        <v>34</v>
      </c>
      <c r="AX271" s="15" t="s">
        <v>86</v>
      </c>
      <c r="AY271" s="192" t="s">
        <v>142</v>
      </c>
    </row>
    <row r="272" spans="1:65" s="2" customFormat="1" ht="21.75" customHeight="1">
      <c r="A272" s="33"/>
      <c r="B272" s="161"/>
      <c r="C272" s="162" t="s">
        <v>434</v>
      </c>
      <c r="D272" s="162" t="s">
        <v>144</v>
      </c>
      <c r="E272" s="163" t="s">
        <v>642</v>
      </c>
      <c r="F272" s="164" t="s">
        <v>643</v>
      </c>
      <c r="G272" s="165" t="s">
        <v>626</v>
      </c>
      <c r="H272" s="217"/>
      <c r="I272" s="167"/>
      <c r="J272" s="168">
        <f>ROUND(I272*H272,2)</f>
        <v>0</v>
      </c>
      <c r="K272" s="164" t="s">
        <v>1046</v>
      </c>
      <c r="L272" s="34"/>
      <c r="M272" s="218" t="s">
        <v>1</v>
      </c>
      <c r="N272" s="219" t="s">
        <v>43</v>
      </c>
      <c r="O272" s="220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73" t="s">
        <v>260</v>
      </c>
      <c r="AT272" s="173" t="s">
        <v>144</v>
      </c>
      <c r="AU272" s="173" t="s">
        <v>88</v>
      </c>
      <c r="AY272" s="18" t="s">
        <v>142</v>
      </c>
      <c r="BE272" s="174">
        <f>IF(N272="základní",J272,0)</f>
        <v>0</v>
      </c>
      <c r="BF272" s="174">
        <f>IF(N272="snížená",J272,0)</f>
        <v>0</v>
      </c>
      <c r="BG272" s="174">
        <f>IF(N272="zákl. přenesená",J272,0)</f>
        <v>0</v>
      </c>
      <c r="BH272" s="174">
        <f>IF(N272="sníž. přenesená",J272,0)</f>
        <v>0</v>
      </c>
      <c r="BI272" s="174">
        <f>IF(N272="nulová",J272,0)</f>
        <v>0</v>
      </c>
      <c r="BJ272" s="18" t="s">
        <v>86</v>
      </c>
      <c r="BK272" s="174">
        <f>ROUND(I272*H272,2)</f>
        <v>0</v>
      </c>
      <c r="BL272" s="18" t="s">
        <v>260</v>
      </c>
      <c r="BM272" s="173" t="s">
        <v>892</v>
      </c>
    </row>
    <row r="273" spans="1:31" s="2" customFormat="1" ht="6.95" customHeight="1">
      <c r="A273" s="33"/>
      <c r="B273" s="48"/>
      <c r="C273" s="49"/>
      <c r="D273" s="49"/>
      <c r="E273" s="49"/>
      <c r="F273" s="49"/>
      <c r="G273" s="49"/>
      <c r="H273" s="49"/>
      <c r="I273" s="121"/>
      <c r="J273" s="49"/>
      <c r="K273" s="49"/>
      <c r="L273" s="34"/>
      <c r="M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</row>
  </sheetData>
  <autoFilter ref="C124:K272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1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2" t="str">
        <f>'Rekapitulace stavby'!K6</f>
        <v>Rekonstrukce a modernizace školního hřiště ZŠ  Broumovská</v>
      </c>
      <c r="F7" s="263"/>
      <c r="G7" s="263"/>
      <c r="H7" s="263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3" t="s">
        <v>893</v>
      </c>
      <c r="F9" s="264"/>
      <c r="G9" s="264"/>
      <c r="H9" s="264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17. 1. 2022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9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5" t="str">
        <f>'Rekapitulace stavby'!E14</f>
        <v>Vyplň údaj</v>
      </c>
      <c r="F18" s="245"/>
      <c r="G18" s="245"/>
      <c r="H18" s="245"/>
      <c r="I18" s="9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9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9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9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0" t="s">
        <v>1</v>
      </c>
      <c r="F27" s="250"/>
      <c r="G27" s="250"/>
      <c r="H27" s="25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38</v>
      </c>
      <c r="E30" s="33"/>
      <c r="F30" s="33"/>
      <c r="G30" s="33"/>
      <c r="H30" s="33"/>
      <c r="I30" s="97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105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42</v>
      </c>
      <c r="E33" s="28" t="s">
        <v>43</v>
      </c>
      <c r="F33" s="107">
        <f>ROUND((SUM(BE123:BE246)),  2)</f>
        <v>0</v>
      </c>
      <c r="G33" s="33"/>
      <c r="H33" s="33"/>
      <c r="I33" s="108">
        <v>0.21</v>
      </c>
      <c r="J33" s="107">
        <f>ROUND(((SUM(BE123:BE246))*I33),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7">
        <f>ROUND((SUM(BF123:BF246)),  2)</f>
        <v>0</v>
      </c>
      <c r="G34" s="33"/>
      <c r="H34" s="33"/>
      <c r="I34" s="108">
        <v>0.15</v>
      </c>
      <c r="J34" s="107">
        <f>ROUND(((SUM(BF123:BF246))*I34),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7">
        <f>ROUND((SUM(BG123:BG246)),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7">
        <f>ROUND((SUM(BH123:BH246)),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7">
        <f>ROUND((SUM(BI123:BI246)),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48</v>
      </c>
      <c r="E39" s="61"/>
      <c r="F39" s="61"/>
      <c r="G39" s="111" t="s">
        <v>49</v>
      </c>
      <c r="H39" s="112" t="s">
        <v>50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7" t="s">
        <v>54</v>
      </c>
      <c r="G61" s="46" t="s">
        <v>53</v>
      </c>
      <c r="H61" s="36"/>
      <c r="I61" s="118"/>
      <c r="J61" s="11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7" t="s">
        <v>54</v>
      </c>
      <c r="G76" s="46" t="s">
        <v>53</v>
      </c>
      <c r="H76" s="36"/>
      <c r="I76" s="118"/>
      <c r="J76" s="11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2" t="str">
        <f>E7</f>
        <v>Rekonstrukce a modernizace školního hřiště ZŠ  Broumovská</v>
      </c>
      <c r="F85" s="263"/>
      <c r="G85" s="263"/>
      <c r="H85" s="263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3" t="str">
        <f>E9</f>
        <v>04 - SO 04 Areálové oplocení</v>
      </c>
      <c r="F87" s="264"/>
      <c r="G87" s="264"/>
      <c r="H87" s="264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Liberec</v>
      </c>
      <c r="G89" s="33"/>
      <c r="H89" s="33"/>
      <c r="I89" s="98" t="s">
        <v>22</v>
      </c>
      <c r="J89" s="56" t="str">
        <f>IF(J12="","",J12)</f>
        <v>17. 1. 2022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Statutární město Liberec, nám .Dr.E. Beneše</v>
      </c>
      <c r="G91" s="33"/>
      <c r="H91" s="33"/>
      <c r="I91" s="98" t="s">
        <v>31</v>
      </c>
      <c r="J91" s="31" t="str">
        <f>E21</f>
        <v>Pitter Design, s.r.o.Pardubice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98" t="s">
        <v>35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109</v>
      </c>
      <c r="E97" s="129"/>
      <c r="F97" s="129"/>
      <c r="G97" s="129"/>
      <c r="H97" s="129"/>
      <c r="I97" s="130"/>
      <c r="J97" s="131">
        <f>J124</f>
        <v>0</v>
      </c>
      <c r="L97" s="127"/>
    </row>
    <row r="98" spans="1:31" s="10" customFormat="1" ht="19.899999999999999" customHeight="1">
      <c r="B98" s="132"/>
      <c r="D98" s="133" t="s">
        <v>110</v>
      </c>
      <c r="E98" s="134"/>
      <c r="F98" s="134"/>
      <c r="G98" s="134"/>
      <c r="H98" s="134"/>
      <c r="I98" s="135"/>
      <c r="J98" s="136">
        <f>J125</f>
        <v>0</v>
      </c>
      <c r="L98" s="132"/>
    </row>
    <row r="99" spans="1:31" s="10" customFormat="1" ht="19.899999999999999" customHeight="1">
      <c r="B99" s="132"/>
      <c r="D99" s="133" t="s">
        <v>111</v>
      </c>
      <c r="E99" s="134"/>
      <c r="F99" s="134"/>
      <c r="G99" s="134"/>
      <c r="H99" s="134"/>
      <c r="I99" s="135"/>
      <c r="J99" s="136">
        <f>J210</f>
        <v>0</v>
      </c>
      <c r="L99" s="132"/>
    </row>
    <row r="100" spans="1:31" s="10" customFormat="1" ht="19.899999999999999" customHeight="1">
      <c r="B100" s="132"/>
      <c r="D100" s="133" t="s">
        <v>112</v>
      </c>
      <c r="E100" s="134"/>
      <c r="F100" s="134"/>
      <c r="G100" s="134"/>
      <c r="H100" s="134"/>
      <c r="I100" s="135"/>
      <c r="J100" s="136">
        <f>J213</f>
        <v>0</v>
      </c>
      <c r="L100" s="132"/>
    </row>
    <row r="101" spans="1:31" s="10" customFormat="1" ht="19.899999999999999" customHeight="1">
      <c r="B101" s="132"/>
      <c r="D101" s="133" t="s">
        <v>116</v>
      </c>
      <c r="E101" s="134"/>
      <c r="F101" s="134"/>
      <c r="G101" s="134"/>
      <c r="H101" s="134"/>
      <c r="I101" s="135"/>
      <c r="J101" s="136">
        <f>J227</f>
        <v>0</v>
      </c>
      <c r="L101" s="132"/>
    </row>
    <row r="102" spans="1:31" s="10" customFormat="1" ht="19.899999999999999" customHeight="1">
      <c r="B102" s="132"/>
      <c r="D102" s="133" t="s">
        <v>117</v>
      </c>
      <c r="E102" s="134"/>
      <c r="F102" s="134"/>
      <c r="G102" s="134"/>
      <c r="H102" s="134"/>
      <c r="I102" s="135"/>
      <c r="J102" s="136">
        <f>J239</f>
        <v>0</v>
      </c>
      <c r="L102" s="132"/>
    </row>
    <row r="103" spans="1:31" s="10" customFormat="1" ht="19.899999999999999" customHeight="1">
      <c r="B103" s="132"/>
      <c r="D103" s="133" t="s">
        <v>118</v>
      </c>
      <c r="E103" s="134"/>
      <c r="F103" s="134"/>
      <c r="G103" s="134"/>
      <c r="H103" s="134"/>
      <c r="I103" s="135"/>
      <c r="J103" s="136">
        <f>J245</f>
        <v>0</v>
      </c>
      <c r="L103" s="132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97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121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122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127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62" t="str">
        <f>E7</f>
        <v>Rekonstrukce a modernizace školního hřiště ZŠ  Broumovská</v>
      </c>
      <c r="F113" s="263"/>
      <c r="G113" s="263"/>
      <c r="H113" s="26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102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23" t="str">
        <f>E9</f>
        <v>04 - SO 04 Areálové oplocení</v>
      </c>
      <c r="F115" s="264"/>
      <c r="G115" s="264"/>
      <c r="H115" s="264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3"/>
      <c r="E117" s="33"/>
      <c r="F117" s="26" t="str">
        <f>F12</f>
        <v>Liberec</v>
      </c>
      <c r="G117" s="33"/>
      <c r="H117" s="33"/>
      <c r="I117" s="98" t="s">
        <v>22</v>
      </c>
      <c r="J117" s="56" t="str">
        <f>IF(J12="","",J12)</f>
        <v>17. 1. 2022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24</v>
      </c>
      <c r="D119" s="33"/>
      <c r="E119" s="33"/>
      <c r="F119" s="26" t="str">
        <f>E15</f>
        <v>Statutární město Liberec, nám .Dr.E. Beneše</v>
      </c>
      <c r="G119" s="33"/>
      <c r="H119" s="33"/>
      <c r="I119" s="98" t="s">
        <v>31</v>
      </c>
      <c r="J119" s="31" t="str">
        <f>E21</f>
        <v>Pitter Design, s.r.o.Pardubice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29</v>
      </c>
      <c r="D120" s="33"/>
      <c r="E120" s="33"/>
      <c r="F120" s="26" t="str">
        <f>IF(E18="","",E18)</f>
        <v>Vyplň údaj</v>
      </c>
      <c r="G120" s="33"/>
      <c r="H120" s="33"/>
      <c r="I120" s="98" t="s">
        <v>35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37"/>
      <c r="B122" s="138"/>
      <c r="C122" s="139" t="s">
        <v>128</v>
      </c>
      <c r="D122" s="140" t="s">
        <v>63</v>
      </c>
      <c r="E122" s="140" t="s">
        <v>59</v>
      </c>
      <c r="F122" s="140" t="s">
        <v>60</v>
      </c>
      <c r="G122" s="140" t="s">
        <v>129</v>
      </c>
      <c r="H122" s="140" t="s">
        <v>130</v>
      </c>
      <c r="I122" s="141" t="s">
        <v>131</v>
      </c>
      <c r="J122" s="140" t="s">
        <v>106</v>
      </c>
      <c r="K122" s="142" t="s">
        <v>132</v>
      </c>
      <c r="L122" s="143"/>
      <c r="M122" s="63" t="s">
        <v>1</v>
      </c>
      <c r="N122" s="64" t="s">
        <v>42</v>
      </c>
      <c r="O122" s="64" t="s">
        <v>133</v>
      </c>
      <c r="P122" s="64" t="s">
        <v>134</v>
      </c>
      <c r="Q122" s="64" t="s">
        <v>135</v>
      </c>
      <c r="R122" s="64" t="s">
        <v>136</v>
      </c>
      <c r="S122" s="64" t="s">
        <v>137</v>
      </c>
      <c r="T122" s="65" t="s">
        <v>138</v>
      </c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</row>
    <row r="123" spans="1:65" s="2" customFormat="1" ht="22.9" customHeight="1">
      <c r="A123" s="33"/>
      <c r="B123" s="34"/>
      <c r="C123" s="70" t="s">
        <v>139</v>
      </c>
      <c r="D123" s="33"/>
      <c r="E123" s="33"/>
      <c r="F123" s="33"/>
      <c r="G123" s="33"/>
      <c r="H123" s="33"/>
      <c r="I123" s="97"/>
      <c r="J123" s="144">
        <f>BK123</f>
        <v>0</v>
      </c>
      <c r="K123" s="33"/>
      <c r="L123" s="34"/>
      <c r="M123" s="66"/>
      <c r="N123" s="57"/>
      <c r="O123" s="67"/>
      <c r="P123" s="145">
        <f>P124</f>
        <v>0</v>
      </c>
      <c r="Q123" s="67"/>
      <c r="R123" s="145">
        <f>R124</f>
        <v>52.169164199999997</v>
      </c>
      <c r="S123" s="67"/>
      <c r="T123" s="146">
        <f>T124</f>
        <v>8.0123559999999987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77</v>
      </c>
      <c r="AU123" s="18" t="s">
        <v>108</v>
      </c>
      <c r="BK123" s="147">
        <f>BK124</f>
        <v>0</v>
      </c>
    </row>
    <row r="124" spans="1:65" s="12" customFormat="1" ht="25.9" customHeight="1">
      <c r="B124" s="148"/>
      <c r="D124" s="149" t="s">
        <v>77</v>
      </c>
      <c r="E124" s="150" t="s">
        <v>140</v>
      </c>
      <c r="F124" s="150" t="s">
        <v>141</v>
      </c>
      <c r="I124" s="151"/>
      <c r="J124" s="152">
        <f>BK124</f>
        <v>0</v>
      </c>
      <c r="L124" s="148"/>
      <c r="M124" s="153"/>
      <c r="N124" s="154"/>
      <c r="O124" s="154"/>
      <c r="P124" s="155">
        <f>P125+P210+P213+P227+P239+P245</f>
        <v>0</v>
      </c>
      <c r="Q124" s="154"/>
      <c r="R124" s="155">
        <f>R125+R210+R213+R227+R239+R245</f>
        <v>52.169164199999997</v>
      </c>
      <c r="S124" s="154"/>
      <c r="T124" s="156">
        <f>T125+T210+T213+T227+T239+T245</f>
        <v>8.0123559999999987</v>
      </c>
      <c r="AR124" s="149" t="s">
        <v>86</v>
      </c>
      <c r="AT124" s="157" t="s">
        <v>77</v>
      </c>
      <c r="AU124" s="157" t="s">
        <v>78</v>
      </c>
      <c r="AY124" s="149" t="s">
        <v>142</v>
      </c>
      <c r="BK124" s="158">
        <f>BK125+BK210+BK213+BK227+BK239+BK245</f>
        <v>0</v>
      </c>
    </row>
    <row r="125" spans="1:65" s="12" customFormat="1" ht="22.9" customHeight="1">
      <c r="B125" s="148"/>
      <c r="D125" s="149" t="s">
        <v>77</v>
      </c>
      <c r="E125" s="159" t="s">
        <v>86</v>
      </c>
      <c r="F125" s="159" t="s">
        <v>143</v>
      </c>
      <c r="I125" s="151"/>
      <c r="J125" s="160">
        <f>BK125</f>
        <v>0</v>
      </c>
      <c r="L125" s="148"/>
      <c r="M125" s="153"/>
      <c r="N125" s="154"/>
      <c r="O125" s="154"/>
      <c r="P125" s="155">
        <f>SUM(P126:P209)</f>
        <v>0</v>
      </c>
      <c r="Q125" s="154"/>
      <c r="R125" s="155">
        <f>SUM(R126:R209)</f>
        <v>2.5473255000000004</v>
      </c>
      <c r="S125" s="154"/>
      <c r="T125" s="156">
        <f>SUM(T126:T209)</f>
        <v>0</v>
      </c>
      <c r="AR125" s="149" t="s">
        <v>86</v>
      </c>
      <c r="AT125" s="157" t="s">
        <v>77</v>
      </c>
      <c r="AU125" s="157" t="s">
        <v>86</v>
      </c>
      <c r="AY125" s="149" t="s">
        <v>142</v>
      </c>
      <c r="BK125" s="158">
        <f>SUM(BK126:BK209)</f>
        <v>0</v>
      </c>
    </row>
    <row r="126" spans="1:65" s="2" customFormat="1" ht="21.75" customHeight="1">
      <c r="A126" s="33"/>
      <c r="B126" s="161"/>
      <c r="C126" s="162" t="s">
        <v>86</v>
      </c>
      <c r="D126" s="162" t="s">
        <v>144</v>
      </c>
      <c r="E126" s="163" t="s">
        <v>145</v>
      </c>
      <c r="F126" s="164" t="s">
        <v>146</v>
      </c>
      <c r="G126" s="165" t="s">
        <v>147</v>
      </c>
      <c r="H126" s="166">
        <v>2068</v>
      </c>
      <c r="I126" s="167"/>
      <c r="J126" s="168">
        <f>ROUND(I126*H126,2)</f>
        <v>0</v>
      </c>
      <c r="K126" s="164" t="s">
        <v>1046</v>
      </c>
      <c r="L126" s="34"/>
      <c r="M126" s="169" t="s">
        <v>1</v>
      </c>
      <c r="N126" s="170" t="s">
        <v>43</v>
      </c>
      <c r="O126" s="59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3" t="s">
        <v>148</v>
      </c>
      <c r="AT126" s="173" t="s">
        <v>144</v>
      </c>
      <c r="AU126" s="173" t="s">
        <v>88</v>
      </c>
      <c r="AY126" s="18" t="s">
        <v>142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8" t="s">
        <v>86</v>
      </c>
      <c r="BK126" s="174">
        <f>ROUND(I126*H126,2)</f>
        <v>0</v>
      </c>
      <c r="BL126" s="18" t="s">
        <v>148</v>
      </c>
      <c r="BM126" s="173" t="s">
        <v>894</v>
      </c>
    </row>
    <row r="127" spans="1:65" s="14" customFormat="1" ht="11.25">
      <c r="B127" s="183"/>
      <c r="D127" s="176" t="s">
        <v>150</v>
      </c>
      <c r="E127" s="184" t="s">
        <v>1</v>
      </c>
      <c r="F127" s="185" t="s">
        <v>895</v>
      </c>
      <c r="H127" s="186">
        <v>2068</v>
      </c>
      <c r="I127" s="187"/>
      <c r="L127" s="183"/>
      <c r="M127" s="188"/>
      <c r="N127" s="189"/>
      <c r="O127" s="189"/>
      <c r="P127" s="189"/>
      <c r="Q127" s="189"/>
      <c r="R127" s="189"/>
      <c r="S127" s="189"/>
      <c r="T127" s="190"/>
      <c r="AT127" s="184" t="s">
        <v>150</v>
      </c>
      <c r="AU127" s="184" t="s">
        <v>88</v>
      </c>
      <c r="AV127" s="14" t="s">
        <v>88</v>
      </c>
      <c r="AW127" s="14" t="s">
        <v>34</v>
      </c>
      <c r="AX127" s="14" t="s">
        <v>86</v>
      </c>
      <c r="AY127" s="184" t="s">
        <v>142</v>
      </c>
    </row>
    <row r="128" spans="1:65" s="2" customFormat="1" ht="21.75" customHeight="1">
      <c r="A128" s="33"/>
      <c r="B128" s="161"/>
      <c r="C128" s="162" t="s">
        <v>88</v>
      </c>
      <c r="D128" s="162" t="s">
        <v>144</v>
      </c>
      <c r="E128" s="163" t="s">
        <v>896</v>
      </c>
      <c r="F128" s="164" t="s">
        <v>897</v>
      </c>
      <c r="G128" s="165" t="s">
        <v>147</v>
      </c>
      <c r="H128" s="166">
        <v>2068</v>
      </c>
      <c r="I128" s="167"/>
      <c r="J128" s="168">
        <f>ROUND(I128*H128,2)</f>
        <v>0</v>
      </c>
      <c r="K128" s="164" t="s">
        <v>1046</v>
      </c>
      <c r="L128" s="34"/>
      <c r="M128" s="169" t="s">
        <v>1</v>
      </c>
      <c r="N128" s="170" t="s">
        <v>43</v>
      </c>
      <c r="O128" s="59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3" t="s">
        <v>148</v>
      </c>
      <c r="AT128" s="173" t="s">
        <v>144</v>
      </c>
      <c r="AU128" s="173" t="s">
        <v>88</v>
      </c>
      <c r="AY128" s="18" t="s">
        <v>142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8" t="s">
        <v>86</v>
      </c>
      <c r="BK128" s="174">
        <f>ROUND(I128*H128,2)</f>
        <v>0</v>
      </c>
      <c r="BL128" s="18" t="s">
        <v>148</v>
      </c>
      <c r="BM128" s="173" t="s">
        <v>898</v>
      </c>
    </row>
    <row r="129" spans="2:51" s="13" customFormat="1" ht="11.25">
      <c r="B129" s="175"/>
      <c r="D129" s="176" t="s">
        <v>150</v>
      </c>
      <c r="E129" s="177" t="s">
        <v>1</v>
      </c>
      <c r="F129" s="178" t="s">
        <v>899</v>
      </c>
      <c r="H129" s="177" t="s">
        <v>1</v>
      </c>
      <c r="I129" s="179"/>
      <c r="L129" s="175"/>
      <c r="M129" s="180"/>
      <c r="N129" s="181"/>
      <c r="O129" s="181"/>
      <c r="P129" s="181"/>
      <c r="Q129" s="181"/>
      <c r="R129" s="181"/>
      <c r="S129" s="181"/>
      <c r="T129" s="182"/>
      <c r="AT129" s="177" t="s">
        <v>150</v>
      </c>
      <c r="AU129" s="177" t="s">
        <v>88</v>
      </c>
      <c r="AV129" s="13" t="s">
        <v>86</v>
      </c>
      <c r="AW129" s="13" t="s">
        <v>34</v>
      </c>
      <c r="AX129" s="13" t="s">
        <v>78</v>
      </c>
      <c r="AY129" s="177" t="s">
        <v>142</v>
      </c>
    </row>
    <row r="130" spans="2:51" s="13" customFormat="1" ht="11.25">
      <c r="B130" s="175"/>
      <c r="D130" s="176" t="s">
        <v>150</v>
      </c>
      <c r="E130" s="177" t="s">
        <v>1</v>
      </c>
      <c r="F130" s="178" t="s">
        <v>900</v>
      </c>
      <c r="H130" s="177" t="s">
        <v>1</v>
      </c>
      <c r="I130" s="179"/>
      <c r="L130" s="175"/>
      <c r="M130" s="180"/>
      <c r="N130" s="181"/>
      <c r="O130" s="181"/>
      <c r="P130" s="181"/>
      <c r="Q130" s="181"/>
      <c r="R130" s="181"/>
      <c r="S130" s="181"/>
      <c r="T130" s="182"/>
      <c r="AT130" s="177" t="s">
        <v>150</v>
      </c>
      <c r="AU130" s="177" t="s">
        <v>88</v>
      </c>
      <c r="AV130" s="13" t="s">
        <v>86</v>
      </c>
      <c r="AW130" s="13" t="s">
        <v>34</v>
      </c>
      <c r="AX130" s="13" t="s">
        <v>78</v>
      </c>
      <c r="AY130" s="177" t="s">
        <v>142</v>
      </c>
    </row>
    <row r="131" spans="2:51" s="14" customFormat="1" ht="11.25">
      <c r="B131" s="183"/>
      <c r="D131" s="176" t="s">
        <v>150</v>
      </c>
      <c r="E131" s="184" t="s">
        <v>1</v>
      </c>
      <c r="F131" s="185" t="s">
        <v>901</v>
      </c>
      <c r="H131" s="186">
        <v>85.75</v>
      </c>
      <c r="I131" s="187"/>
      <c r="L131" s="183"/>
      <c r="M131" s="188"/>
      <c r="N131" s="189"/>
      <c r="O131" s="189"/>
      <c r="P131" s="189"/>
      <c r="Q131" s="189"/>
      <c r="R131" s="189"/>
      <c r="S131" s="189"/>
      <c r="T131" s="190"/>
      <c r="AT131" s="184" t="s">
        <v>150</v>
      </c>
      <c r="AU131" s="184" t="s">
        <v>88</v>
      </c>
      <c r="AV131" s="14" t="s">
        <v>88</v>
      </c>
      <c r="AW131" s="14" t="s">
        <v>34</v>
      </c>
      <c r="AX131" s="14" t="s">
        <v>78</v>
      </c>
      <c r="AY131" s="184" t="s">
        <v>142</v>
      </c>
    </row>
    <row r="132" spans="2:51" s="14" customFormat="1" ht="11.25">
      <c r="B132" s="183"/>
      <c r="D132" s="176" t="s">
        <v>150</v>
      </c>
      <c r="E132" s="184" t="s">
        <v>1</v>
      </c>
      <c r="F132" s="185" t="s">
        <v>902</v>
      </c>
      <c r="H132" s="186">
        <v>112.5</v>
      </c>
      <c r="I132" s="187"/>
      <c r="L132" s="183"/>
      <c r="M132" s="188"/>
      <c r="N132" s="189"/>
      <c r="O132" s="189"/>
      <c r="P132" s="189"/>
      <c r="Q132" s="189"/>
      <c r="R132" s="189"/>
      <c r="S132" s="189"/>
      <c r="T132" s="190"/>
      <c r="AT132" s="184" t="s">
        <v>150</v>
      </c>
      <c r="AU132" s="184" t="s">
        <v>88</v>
      </c>
      <c r="AV132" s="14" t="s">
        <v>88</v>
      </c>
      <c r="AW132" s="14" t="s">
        <v>34</v>
      </c>
      <c r="AX132" s="14" t="s">
        <v>78</v>
      </c>
      <c r="AY132" s="184" t="s">
        <v>142</v>
      </c>
    </row>
    <row r="133" spans="2:51" s="14" customFormat="1" ht="11.25">
      <c r="B133" s="183"/>
      <c r="D133" s="176" t="s">
        <v>150</v>
      </c>
      <c r="E133" s="184" t="s">
        <v>1</v>
      </c>
      <c r="F133" s="185" t="s">
        <v>903</v>
      </c>
      <c r="H133" s="186">
        <v>10.5</v>
      </c>
      <c r="I133" s="187"/>
      <c r="L133" s="183"/>
      <c r="M133" s="188"/>
      <c r="N133" s="189"/>
      <c r="O133" s="189"/>
      <c r="P133" s="189"/>
      <c r="Q133" s="189"/>
      <c r="R133" s="189"/>
      <c r="S133" s="189"/>
      <c r="T133" s="190"/>
      <c r="AT133" s="184" t="s">
        <v>150</v>
      </c>
      <c r="AU133" s="184" t="s">
        <v>88</v>
      </c>
      <c r="AV133" s="14" t="s">
        <v>88</v>
      </c>
      <c r="AW133" s="14" t="s">
        <v>34</v>
      </c>
      <c r="AX133" s="14" t="s">
        <v>78</v>
      </c>
      <c r="AY133" s="184" t="s">
        <v>142</v>
      </c>
    </row>
    <row r="134" spans="2:51" s="14" customFormat="1" ht="11.25">
      <c r="B134" s="183"/>
      <c r="D134" s="176" t="s">
        <v>150</v>
      </c>
      <c r="E134" s="184" t="s">
        <v>1</v>
      </c>
      <c r="F134" s="185" t="s">
        <v>904</v>
      </c>
      <c r="H134" s="186">
        <v>147</v>
      </c>
      <c r="I134" s="187"/>
      <c r="L134" s="183"/>
      <c r="M134" s="188"/>
      <c r="N134" s="189"/>
      <c r="O134" s="189"/>
      <c r="P134" s="189"/>
      <c r="Q134" s="189"/>
      <c r="R134" s="189"/>
      <c r="S134" s="189"/>
      <c r="T134" s="190"/>
      <c r="AT134" s="184" t="s">
        <v>150</v>
      </c>
      <c r="AU134" s="184" t="s">
        <v>88</v>
      </c>
      <c r="AV134" s="14" t="s">
        <v>88</v>
      </c>
      <c r="AW134" s="14" t="s">
        <v>34</v>
      </c>
      <c r="AX134" s="14" t="s">
        <v>78</v>
      </c>
      <c r="AY134" s="184" t="s">
        <v>142</v>
      </c>
    </row>
    <row r="135" spans="2:51" s="14" customFormat="1" ht="11.25">
      <c r="B135" s="183"/>
      <c r="D135" s="176" t="s">
        <v>150</v>
      </c>
      <c r="E135" s="184" t="s">
        <v>1</v>
      </c>
      <c r="F135" s="185" t="s">
        <v>905</v>
      </c>
      <c r="H135" s="186">
        <v>110</v>
      </c>
      <c r="I135" s="187"/>
      <c r="L135" s="183"/>
      <c r="M135" s="188"/>
      <c r="N135" s="189"/>
      <c r="O135" s="189"/>
      <c r="P135" s="189"/>
      <c r="Q135" s="189"/>
      <c r="R135" s="189"/>
      <c r="S135" s="189"/>
      <c r="T135" s="190"/>
      <c r="AT135" s="184" t="s">
        <v>150</v>
      </c>
      <c r="AU135" s="184" t="s">
        <v>88</v>
      </c>
      <c r="AV135" s="14" t="s">
        <v>88</v>
      </c>
      <c r="AW135" s="14" t="s">
        <v>34</v>
      </c>
      <c r="AX135" s="14" t="s">
        <v>78</v>
      </c>
      <c r="AY135" s="184" t="s">
        <v>142</v>
      </c>
    </row>
    <row r="136" spans="2:51" s="14" customFormat="1" ht="11.25">
      <c r="B136" s="183"/>
      <c r="D136" s="176" t="s">
        <v>150</v>
      </c>
      <c r="E136" s="184" t="s">
        <v>1</v>
      </c>
      <c r="F136" s="185" t="s">
        <v>906</v>
      </c>
      <c r="H136" s="186">
        <v>12</v>
      </c>
      <c r="I136" s="187"/>
      <c r="L136" s="183"/>
      <c r="M136" s="188"/>
      <c r="N136" s="189"/>
      <c r="O136" s="189"/>
      <c r="P136" s="189"/>
      <c r="Q136" s="189"/>
      <c r="R136" s="189"/>
      <c r="S136" s="189"/>
      <c r="T136" s="190"/>
      <c r="AT136" s="184" t="s">
        <v>150</v>
      </c>
      <c r="AU136" s="184" t="s">
        <v>88</v>
      </c>
      <c r="AV136" s="14" t="s">
        <v>88</v>
      </c>
      <c r="AW136" s="14" t="s">
        <v>34</v>
      </c>
      <c r="AX136" s="14" t="s">
        <v>78</v>
      </c>
      <c r="AY136" s="184" t="s">
        <v>142</v>
      </c>
    </row>
    <row r="137" spans="2:51" s="13" customFormat="1" ht="11.25">
      <c r="B137" s="175"/>
      <c r="D137" s="176" t="s">
        <v>150</v>
      </c>
      <c r="E137" s="177" t="s">
        <v>1</v>
      </c>
      <c r="F137" s="178" t="s">
        <v>907</v>
      </c>
      <c r="H137" s="177" t="s">
        <v>1</v>
      </c>
      <c r="I137" s="179"/>
      <c r="L137" s="175"/>
      <c r="M137" s="180"/>
      <c r="N137" s="181"/>
      <c r="O137" s="181"/>
      <c r="P137" s="181"/>
      <c r="Q137" s="181"/>
      <c r="R137" s="181"/>
      <c r="S137" s="181"/>
      <c r="T137" s="182"/>
      <c r="AT137" s="177" t="s">
        <v>150</v>
      </c>
      <c r="AU137" s="177" t="s">
        <v>88</v>
      </c>
      <c r="AV137" s="13" t="s">
        <v>86</v>
      </c>
      <c r="AW137" s="13" t="s">
        <v>34</v>
      </c>
      <c r="AX137" s="13" t="s">
        <v>78</v>
      </c>
      <c r="AY137" s="177" t="s">
        <v>142</v>
      </c>
    </row>
    <row r="138" spans="2:51" s="14" customFormat="1" ht="11.25">
      <c r="B138" s="183"/>
      <c r="D138" s="176" t="s">
        <v>150</v>
      </c>
      <c r="E138" s="184" t="s">
        <v>1</v>
      </c>
      <c r="F138" s="185" t="s">
        <v>908</v>
      </c>
      <c r="H138" s="186">
        <v>198</v>
      </c>
      <c r="I138" s="187"/>
      <c r="L138" s="183"/>
      <c r="M138" s="188"/>
      <c r="N138" s="189"/>
      <c r="O138" s="189"/>
      <c r="P138" s="189"/>
      <c r="Q138" s="189"/>
      <c r="R138" s="189"/>
      <c r="S138" s="189"/>
      <c r="T138" s="190"/>
      <c r="AT138" s="184" t="s">
        <v>150</v>
      </c>
      <c r="AU138" s="184" t="s">
        <v>88</v>
      </c>
      <c r="AV138" s="14" t="s">
        <v>88</v>
      </c>
      <c r="AW138" s="14" t="s">
        <v>34</v>
      </c>
      <c r="AX138" s="14" t="s">
        <v>78</v>
      </c>
      <c r="AY138" s="184" t="s">
        <v>142</v>
      </c>
    </row>
    <row r="139" spans="2:51" s="14" customFormat="1" ht="11.25">
      <c r="B139" s="183"/>
      <c r="D139" s="176" t="s">
        <v>150</v>
      </c>
      <c r="E139" s="184" t="s">
        <v>1</v>
      </c>
      <c r="F139" s="185" t="s">
        <v>909</v>
      </c>
      <c r="H139" s="186">
        <v>60</v>
      </c>
      <c r="I139" s="187"/>
      <c r="L139" s="183"/>
      <c r="M139" s="188"/>
      <c r="N139" s="189"/>
      <c r="O139" s="189"/>
      <c r="P139" s="189"/>
      <c r="Q139" s="189"/>
      <c r="R139" s="189"/>
      <c r="S139" s="189"/>
      <c r="T139" s="190"/>
      <c r="AT139" s="184" t="s">
        <v>150</v>
      </c>
      <c r="AU139" s="184" t="s">
        <v>88</v>
      </c>
      <c r="AV139" s="14" t="s">
        <v>88</v>
      </c>
      <c r="AW139" s="14" t="s">
        <v>34</v>
      </c>
      <c r="AX139" s="14" t="s">
        <v>78</v>
      </c>
      <c r="AY139" s="184" t="s">
        <v>142</v>
      </c>
    </row>
    <row r="140" spans="2:51" s="14" customFormat="1" ht="11.25">
      <c r="B140" s="183"/>
      <c r="D140" s="176" t="s">
        <v>150</v>
      </c>
      <c r="E140" s="184" t="s">
        <v>1</v>
      </c>
      <c r="F140" s="185" t="s">
        <v>910</v>
      </c>
      <c r="H140" s="186">
        <v>12</v>
      </c>
      <c r="I140" s="187"/>
      <c r="L140" s="183"/>
      <c r="M140" s="188"/>
      <c r="N140" s="189"/>
      <c r="O140" s="189"/>
      <c r="P140" s="189"/>
      <c r="Q140" s="189"/>
      <c r="R140" s="189"/>
      <c r="S140" s="189"/>
      <c r="T140" s="190"/>
      <c r="AT140" s="184" t="s">
        <v>150</v>
      </c>
      <c r="AU140" s="184" t="s">
        <v>88</v>
      </c>
      <c r="AV140" s="14" t="s">
        <v>88</v>
      </c>
      <c r="AW140" s="14" t="s">
        <v>34</v>
      </c>
      <c r="AX140" s="14" t="s">
        <v>78</v>
      </c>
      <c r="AY140" s="184" t="s">
        <v>142</v>
      </c>
    </row>
    <row r="141" spans="2:51" s="14" customFormat="1" ht="11.25">
      <c r="B141" s="183"/>
      <c r="D141" s="176" t="s">
        <v>150</v>
      </c>
      <c r="E141" s="184" t="s">
        <v>1</v>
      </c>
      <c r="F141" s="185" t="s">
        <v>911</v>
      </c>
      <c r="H141" s="186">
        <v>16.5</v>
      </c>
      <c r="I141" s="187"/>
      <c r="L141" s="183"/>
      <c r="M141" s="188"/>
      <c r="N141" s="189"/>
      <c r="O141" s="189"/>
      <c r="P141" s="189"/>
      <c r="Q141" s="189"/>
      <c r="R141" s="189"/>
      <c r="S141" s="189"/>
      <c r="T141" s="190"/>
      <c r="AT141" s="184" t="s">
        <v>150</v>
      </c>
      <c r="AU141" s="184" t="s">
        <v>88</v>
      </c>
      <c r="AV141" s="14" t="s">
        <v>88</v>
      </c>
      <c r="AW141" s="14" t="s">
        <v>34</v>
      </c>
      <c r="AX141" s="14" t="s">
        <v>78</v>
      </c>
      <c r="AY141" s="184" t="s">
        <v>142</v>
      </c>
    </row>
    <row r="142" spans="2:51" s="14" customFormat="1" ht="11.25">
      <c r="B142" s="183"/>
      <c r="D142" s="176" t="s">
        <v>150</v>
      </c>
      <c r="E142" s="184" t="s">
        <v>1</v>
      </c>
      <c r="F142" s="185" t="s">
        <v>912</v>
      </c>
      <c r="H142" s="186">
        <v>32</v>
      </c>
      <c r="I142" s="187"/>
      <c r="L142" s="183"/>
      <c r="M142" s="188"/>
      <c r="N142" s="189"/>
      <c r="O142" s="189"/>
      <c r="P142" s="189"/>
      <c r="Q142" s="189"/>
      <c r="R142" s="189"/>
      <c r="S142" s="189"/>
      <c r="T142" s="190"/>
      <c r="AT142" s="184" t="s">
        <v>150</v>
      </c>
      <c r="AU142" s="184" t="s">
        <v>88</v>
      </c>
      <c r="AV142" s="14" t="s">
        <v>88</v>
      </c>
      <c r="AW142" s="14" t="s">
        <v>34</v>
      </c>
      <c r="AX142" s="14" t="s">
        <v>78</v>
      </c>
      <c r="AY142" s="184" t="s">
        <v>142</v>
      </c>
    </row>
    <row r="143" spans="2:51" s="14" customFormat="1" ht="11.25">
      <c r="B143" s="183"/>
      <c r="D143" s="176" t="s">
        <v>150</v>
      </c>
      <c r="E143" s="184" t="s">
        <v>1</v>
      </c>
      <c r="F143" s="185" t="s">
        <v>913</v>
      </c>
      <c r="H143" s="186">
        <v>41.25</v>
      </c>
      <c r="I143" s="187"/>
      <c r="L143" s="183"/>
      <c r="M143" s="188"/>
      <c r="N143" s="189"/>
      <c r="O143" s="189"/>
      <c r="P143" s="189"/>
      <c r="Q143" s="189"/>
      <c r="R143" s="189"/>
      <c r="S143" s="189"/>
      <c r="T143" s="190"/>
      <c r="AT143" s="184" t="s">
        <v>150</v>
      </c>
      <c r="AU143" s="184" t="s">
        <v>88</v>
      </c>
      <c r="AV143" s="14" t="s">
        <v>88</v>
      </c>
      <c r="AW143" s="14" t="s">
        <v>34</v>
      </c>
      <c r="AX143" s="14" t="s">
        <v>78</v>
      </c>
      <c r="AY143" s="184" t="s">
        <v>142</v>
      </c>
    </row>
    <row r="144" spans="2:51" s="14" customFormat="1" ht="11.25">
      <c r="B144" s="183"/>
      <c r="D144" s="176" t="s">
        <v>150</v>
      </c>
      <c r="E144" s="184" t="s">
        <v>1</v>
      </c>
      <c r="F144" s="185" t="s">
        <v>914</v>
      </c>
      <c r="H144" s="186">
        <v>6</v>
      </c>
      <c r="I144" s="187"/>
      <c r="L144" s="183"/>
      <c r="M144" s="188"/>
      <c r="N144" s="189"/>
      <c r="O144" s="189"/>
      <c r="P144" s="189"/>
      <c r="Q144" s="189"/>
      <c r="R144" s="189"/>
      <c r="S144" s="189"/>
      <c r="T144" s="190"/>
      <c r="AT144" s="184" t="s">
        <v>150</v>
      </c>
      <c r="AU144" s="184" t="s">
        <v>88</v>
      </c>
      <c r="AV144" s="14" t="s">
        <v>88</v>
      </c>
      <c r="AW144" s="14" t="s">
        <v>34</v>
      </c>
      <c r="AX144" s="14" t="s">
        <v>78</v>
      </c>
      <c r="AY144" s="184" t="s">
        <v>142</v>
      </c>
    </row>
    <row r="145" spans="1:65" s="14" customFormat="1" ht="11.25">
      <c r="B145" s="183"/>
      <c r="D145" s="176" t="s">
        <v>150</v>
      </c>
      <c r="E145" s="184" t="s">
        <v>1</v>
      </c>
      <c r="F145" s="185" t="s">
        <v>915</v>
      </c>
      <c r="H145" s="186">
        <v>25.5</v>
      </c>
      <c r="I145" s="187"/>
      <c r="L145" s="183"/>
      <c r="M145" s="188"/>
      <c r="N145" s="189"/>
      <c r="O145" s="189"/>
      <c r="P145" s="189"/>
      <c r="Q145" s="189"/>
      <c r="R145" s="189"/>
      <c r="S145" s="189"/>
      <c r="T145" s="190"/>
      <c r="AT145" s="184" t="s">
        <v>150</v>
      </c>
      <c r="AU145" s="184" t="s">
        <v>88</v>
      </c>
      <c r="AV145" s="14" t="s">
        <v>88</v>
      </c>
      <c r="AW145" s="14" t="s">
        <v>34</v>
      </c>
      <c r="AX145" s="14" t="s">
        <v>78</v>
      </c>
      <c r="AY145" s="184" t="s">
        <v>142</v>
      </c>
    </row>
    <row r="146" spans="1:65" s="14" customFormat="1" ht="11.25">
      <c r="B146" s="183"/>
      <c r="D146" s="176" t="s">
        <v>150</v>
      </c>
      <c r="E146" s="184" t="s">
        <v>1</v>
      </c>
      <c r="F146" s="185" t="s">
        <v>916</v>
      </c>
      <c r="H146" s="186">
        <v>68</v>
      </c>
      <c r="I146" s="187"/>
      <c r="L146" s="183"/>
      <c r="M146" s="188"/>
      <c r="N146" s="189"/>
      <c r="O146" s="189"/>
      <c r="P146" s="189"/>
      <c r="Q146" s="189"/>
      <c r="R146" s="189"/>
      <c r="S146" s="189"/>
      <c r="T146" s="190"/>
      <c r="AT146" s="184" t="s">
        <v>150</v>
      </c>
      <c r="AU146" s="184" t="s">
        <v>88</v>
      </c>
      <c r="AV146" s="14" t="s">
        <v>88</v>
      </c>
      <c r="AW146" s="14" t="s">
        <v>34</v>
      </c>
      <c r="AX146" s="14" t="s">
        <v>78</v>
      </c>
      <c r="AY146" s="184" t="s">
        <v>142</v>
      </c>
    </row>
    <row r="147" spans="1:65" s="14" customFormat="1" ht="11.25">
      <c r="B147" s="183"/>
      <c r="D147" s="176" t="s">
        <v>150</v>
      </c>
      <c r="E147" s="184" t="s">
        <v>1</v>
      </c>
      <c r="F147" s="185" t="s">
        <v>917</v>
      </c>
      <c r="H147" s="186">
        <v>656.5</v>
      </c>
      <c r="I147" s="187"/>
      <c r="L147" s="183"/>
      <c r="M147" s="188"/>
      <c r="N147" s="189"/>
      <c r="O147" s="189"/>
      <c r="P147" s="189"/>
      <c r="Q147" s="189"/>
      <c r="R147" s="189"/>
      <c r="S147" s="189"/>
      <c r="T147" s="190"/>
      <c r="AT147" s="184" t="s">
        <v>150</v>
      </c>
      <c r="AU147" s="184" t="s">
        <v>88</v>
      </c>
      <c r="AV147" s="14" t="s">
        <v>88</v>
      </c>
      <c r="AW147" s="14" t="s">
        <v>34</v>
      </c>
      <c r="AX147" s="14" t="s">
        <v>78</v>
      </c>
      <c r="AY147" s="184" t="s">
        <v>142</v>
      </c>
    </row>
    <row r="148" spans="1:65" s="14" customFormat="1" ht="11.25">
      <c r="B148" s="183"/>
      <c r="D148" s="176" t="s">
        <v>150</v>
      </c>
      <c r="E148" s="184" t="s">
        <v>1</v>
      </c>
      <c r="F148" s="185" t="s">
        <v>918</v>
      </c>
      <c r="H148" s="186">
        <v>10</v>
      </c>
      <c r="I148" s="187"/>
      <c r="L148" s="183"/>
      <c r="M148" s="188"/>
      <c r="N148" s="189"/>
      <c r="O148" s="189"/>
      <c r="P148" s="189"/>
      <c r="Q148" s="189"/>
      <c r="R148" s="189"/>
      <c r="S148" s="189"/>
      <c r="T148" s="190"/>
      <c r="AT148" s="184" t="s">
        <v>150</v>
      </c>
      <c r="AU148" s="184" t="s">
        <v>88</v>
      </c>
      <c r="AV148" s="14" t="s">
        <v>88</v>
      </c>
      <c r="AW148" s="14" t="s">
        <v>34</v>
      </c>
      <c r="AX148" s="14" t="s">
        <v>78</v>
      </c>
      <c r="AY148" s="184" t="s">
        <v>142</v>
      </c>
    </row>
    <row r="149" spans="1:65" s="14" customFormat="1" ht="11.25">
      <c r="B149" s="183"/>
      <c r="D149" s="176" t="s">
        <v>150</v>
      </c>
      <c r="E149" s="184" t="s">
        <v>1</v>
      </c>
      <c r="F149" s="185" t="s">
        <v>919</v>
      </c>
      <c r="H149" s="186">
        <v>35</v>
      </c>
      <c r="I149" s="187"/>
      <c r="L149" s="183"/>
      <c r="M149" s="188"/>
      <c r="N149" s="189"/>
      <c r="O149" s="189"/>
      <c r="P149" s="189"/>
      <c r="Q149" s="189"/>
      <c r="R149" s="189"/>
      <c r="S149" s="189"/>
      <c r="T149" s="190"/>
      <c r="AT149" s="184" t="s">
        <v>150</v>
      </c>
      <c r="AU149" s="184" t="s">
        <v>88</v>
      </c>
      <c r="AV149" s="14" t="s">
        <v>88</v>
      </c>
      <c r="AW149" s="14" t="s">
        <v>34</v>
      </c>
      <c r="AX149" s="14" t="s">
        <v>78</v>
      </c>
      <c r="AY149" s="184" t="s">
        <v>142</v>
      </c>
    </row>
    <row r="150" spans="1:65" s="14" customFormat="1" ht="11.25">
      <c r="B150" s="183"/>
      <c r="D150" s="176" t="s">
        <v>150</v>
      </c>
      <c r="E150" s="184" t="s">
        <v>1</v>
      </c>
      <c r="F150" s="185" t="s">
        <v>920</v>
      </c>
      <c r="H150" s="186">
        <v>132</v>
      </c>
      <c r="I150" s="187"/>
      <c r="L150" s="183"/>
      <c r="M150" s="188"/>
      <c r="N150" s="189"/>
      <c r="O150" s="189"/>
      <c r="P150" s="189"/>
      <c r="Q150" s="189"/>
      <c r="R150" s="189"/>
      <c r="S150" s="189"/>
      <c r="T150" s="190"/>
      <c r="AT150" s="184" t="s">
        <v>150</v>
      </c>
      <c r="AU150" s="184" t="s">
        <v>88</v>
      </c>
      <c r="AV150" s="14" t="s">
        <v>88</v>
      </c>
      <c r="AW150" s="14" t="s">
        <v>34</v>
      </c>
      <c r="AX150" s="14" t="s">
        <v>78</v>
      </c>
      <c r="AY150" s="184" t="s">
        <v>142</v>
      </c>
    </row>
    <row r="151" spans="1:65" s="14" customFormat="1" ht="11.25">
      <c r="B151" s="183"/>
      <c r="D151" s="176" t="s">
        <v>150</v>
      </c>
      <c r="E151" s="184" t="s">
        <v>1</v>
      </c>
      <c r="F151" s="185" t="s">
        <v>921</v>
      </c>
      <c r="H151" s="186">
        <v>136.5</v>
      </c>
      <c r="I151" s="187"/>
      <c r="L151" s="183"/>
      <c r="M151" s="188"/>
      <c r="N151" s="189"/>
      <c r="O151" s="189"/>
      <c r="P151" s="189"/>
      <c r="Q151" s="189"/>
      <c r="R151" s="189"/>
      <c r="S151" s="189"/>
      <c r="T151" s="190"/>
      <c r="AT151" s="184" t="s">
        <v>150</v>
      </c>
      <c r="AU151" s="184" t="s">
        <v>88</v>
      </c>
      <c r="AV151" s="14" t="s">
        <v>88</v>
      </c>
      <c r="AW151" s="14" t="s">
        <v>34</v>
      </c>
      <c r="AX151" s="14" t="s">
        <v>78</v>
      </c>
      <c r="AY151" s="184" t="s">
        <v>142</v>
      </c>
    </row>
    <row r="152" spans="1:65" s="14" customFormat="1" ht="11.25">
      <c r="B152" s="183"/>
      <c r="D152" s="176" t="s">
        <v>150</v>
      </c>
      <c r="E152" s="184" t="s">
        <v>1</v>
      </c>
      <c r="F152" s="185" t="s">
        <v>922</v>
      </c>
      <c r="H152" s="186">
        <v>136</v>
      </c>
      <c r="I152" s="187"/>
      <c r="L152" s="183"/>
      <c r="M152" s="188"/>
      <c r="N152" s="189"/>
      <c r="O152" s="189"/>
      <c r="P152" s="189"/>
      <c r="Q152" s="189"/>
      <c r="R152" s="189"/>
      <c r="S152" s="189"/>
      <c r="T152" s="190"/>
      <c r="AT152" s="184" t="s">
        <v>150</v>
      </c>
      <c r="AU152" s="184" t="s">
        <v>88</v>
      </c>
      <c r="AV152" s="14" t="s">
        <v>88</v>
      </c>
      <c r="AW152" s="14" t="s">
        <v>34</v>
      </c>
      <c r="AX152" s="14" t="s">
        <v>78</v>
      </c>
      <c r="AY152" s="184" t="s">
        <v>142</v>
      </c>
    </row>
    <row r="153" spans="1:65" s="14" customFormat="1" ht="11.25">
      <c r="B153" s="183"/>
      <c r="D153" s="176" t="s">
        <v>150</v>
      </c>
      <c r="E153" s="184" t="s">
        <v>1</v>
      </c>
      <c r="F153" s="185" t="s">
        <v>923</v>
      </c>
      <c r="H153" s="186">
        <v>25</v>
      </c>
      <c r="I153" s="187"/>
      <c r="L153" s="183"/>
      <c r="M153" s="188"/>
      <c r="N153" s="189"/>
      <c r="O153" s="189"/>
      <c r="P153" s="189"/>
      <c r="Q153" s="189"/>
      <c r="R153" s="189"/>
      <c r="S153" s="189"/>
      <c r="T153" s="190"/>
      <c r="AT153" s="184" t="s">
        <v>150</v>
      </c>
      <c r="AU153" s="184" t="s">
        <v>88</v>
      </c>
      <c r="AV153" s="14" t="s">
        <v>88</v>
      </c>
      <c r="AW153" s="14" t="s">
        <v>34</v>
      </c>
      <c r="AX153" s="14" t="s">
        <v>78</v>
      </c>
      <c r="AY153" s="184" t="s">
        <v>142</v>
      </c>
    </row>
    <row r="154" spans="1:65" s="15" customFormat="1" ht="11.25">
      <c r="B154" s="191"/>
      <c r="D154" s="176" t="s">
        <v>150</v>
      </c>
      <c r="E154" s="192" t="s">
        <v>1</v>
      </c>
      <c r="F154" s="193" t="s">
        <v>163</v>
      </c>
      <c r="H154" s="194">
        <v>2068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150</v>
      </c>
      <c r="AU154" s="192" t="s">
        <v>88</v>
      </c>
      <c r="AV154" s="15" t="s">
        <v>148</v>
      </c>
      <c r="AW154" s="15" t="s">
        <v>34</v>
      </c>
      <c r="AX154" s="15" t="s">
        <v>86</v>
      </c>
      <c r="AY154" s="192" t="s">
        <v>142</v>
      </c>
    </row>
    <row r="155" spans="1:65" s="2" customFormat="1" ht="21.75" customHeight="1">
      <c r="A155" s="33"/>
      <c r="B155" s="161"/>
      <c r="C155" s="162" t="s">
        <v>167</v>
      </c>
      <c r="D155" s="162" t="s">
        <v>144</v>
      </c>
      <c r="E155" s="163" t="s">
        <v>924</v>
      </c>
      <c r="F155" s="164" t="s">
        <v>925</v>
      </c>
      <c r="G155" s="165" t="s">
        <v>272</v>
      </c>
      <c r="H155" s="166">
        <v>101.7</v>
      </c>
      <c r="I155" s="167"/>
      <c r="J155" s="168">
        <f>ROUND(I155*H155,2)</f>
        <v>0</v>
      </c>
      <c r="K155" s="164" t="s">
        <v>1046</v>
      </c>
      <c r="L155" s="34"/>
      <c r="M155" s="169" t="s">
        <v>1</v>
      </c>
      <c r="N155" s="170" t="s">
        <v>43</v>
      </c>
      <c r="O155" s="59"/>
      <c r="P155" s="171">
        <f>O155*H155</f>
        <v>0</v>
      </c>
      <c r="Q155" s="171">
        <v>0</v>
      </c>
      <c r="R155" s="171">
        <f>Q155*H155</f>
        <v>0</v>
      </c>
      <c r="S155" s="171">
        <v>0</v>
      </c>
      <c r="T155" s="17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3" t="s">
        <v>148</v>
      </c>
      <c r="AT155" s="173" t="s">
        <v>144</v>
      </c>
      <c r="AU155" s="173" t="s">
        <v>88</v>
      </c>
      <c r="AY155" s="18" t="s">
        <v>142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8" t="s">
        <v>86</v>
      </c>
      <c r="BK155" s="174">
        <f>ROUND(I155*H155,2)</f>
        <v>0</v>
      </c>
      <c r="BL155" s="18" t="s">
        <v>148</v>
      </c>
      <c r="BM155" s="173" t="s">
        <v>926</v>
      </c>
    </row>
    <row r="156" spans="1:65" s="14" customFormat="1" ht="11.25">
      <c r="B156" s="183"/>
      <c r="D156" s="176" t="s">
        <v>150</v>
      </c>
      <c r="E156" s="184" t="s">
        <v>1</v>
      </c>
      <c r="F156" s="185" t="s">
        <v>927</v>
      </c>
      <c r="H156" s="186">
        <v>101.7</v>
      </c>
      <c r="I156" s="187"/>
      <c r="L156" s="183"/>
      <c r="M156" s="188"/>
      <c r="N156" s="189"/>
      <c r="O156" s="189"/>
      <c r="P156" s="189"/>
      <c r="Q156" s="189"/>
      <c r="R156" s="189"/>
      <c r="S156" s="189"/>
      <c r="T156" s="190"/>
      <c r="AT156" s="184" t="s">
        <v>150</v>
      </c>
      <c r="AU156" s="184" t="s">
        <v>88</v>
      </c>
      <c r="AV156" s="14" t="s">
        <v>88</v>
      </c>
      <c r="AW156" s="14" t="s">
        <v>34</v>
      </c>
      <c r="AX156" s="14" t="s">
        <v>86</v>
      </c>
      <c r="AY156" s="184" t="s">
        <v>142</v>
      </c>
    </row>
    <row r="157" spans="1:65" s="2" customFormat="1" ht="21.75" customHeight="1">
      <c r="A157" s="33"/>
      <c r="B157" s="161"/>
      <c r="C157" s="162" t="s">
        <v>148</v>
      </c>
      <c r="D157" s="162" t="s">
        <v>144</v>
      </c>
      <c r="E157" s="163" t="s">
        <v>216</v>
      </c>
      <c r="F157" s="164" t="s">
        <v>217</v>
      </c>
      <c r="G157" s="165" t="s">
        <v>185</v>
      </c>
      <c r="H157" s="166">
        <v>143.32499999999999</v>
      </c>
      <c r="I157" s="167"/>
      <c r="J157" s="168">
        <f>ROUND(I157*H157,2)</f>
        <v>0</v>
      </c>
      <c r="K157" s="164" t="s">
        <v>1046</v>
      </c>
      <c r="L157" s="34"/>
      <c r="M157" s="169" t="s">
        <v>1</v>
      </c>
      <c r="N157" s="170" t="s">
        <v>43</v>
      </c>
      <c r="O157" s="59"/>
      <c r="P157" s="171">
        <f>O157*H157</f>
        <v>0</v>
      </c>
      <c r="Q157" s="171">
        <v>0</v>
      </c>
      <c r="R157" s="171">
        <f>Q157*H157</f>
        <v>0</v>
      </c>
      <c r="S157" s="171">
        <v>0</v>
      </c>
      <c r="T157" s="17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3" t="s">
        <v>148</v>
      </c>
      <c r="AT157" s="173" t="s">
        <v>144</v>
      </c>
      <c r="AU157" s="173" t="s">
        <v>88</v>
      </c>
      <c r="AY157" s="18" t="s">
        <v>142</v>
      </c>
      <c r="BE157" s="174">
        <f>IF(N157="základní",J157,0)</f>
        <v>0</v>
      </c>
      <c r="BF157" s="174">
        <f>IF(N157="snížená",J157,0)</f>
        <v>0</v>
      </c>
      <c r="BG157" s="174">
        <f>IF(N157="zákl. přenesená",J157,0)</f>
        <v>0</v>
      </c>
      <c r="BH157" s="174">
        <f>IF(N157="sníž. přenesená",J157,0)</f>
        <v>0</v>
      </c>
      <c r="BI157" s="174">
        <f>IF(N157="nulová",J157,0)</f>
        <v>0</v>
      </c>
      <c r="BJ157" s="18" t="s">
        <v>86</v>
      </c>
      <c r="BK157" s="174">
        <f>ROUND(I157*H157,2)</f>
        <v>0</v>
      </c>
      <c r="BL157" s="18" t="s">
        <v>148</v>
      </c>
      <c r="BM157" s="173" t="s">
        <v>928</v>
      </c>
    </row>
    <row r="158" spans="1:65" s="14" customFormat="1" ht="11.25">
      <c r="B158" s="183"/>
      <c r="D158" s="176" t="s">
        <v>150</v>
      </c>
      <c r="E158" s="184" t="s">
        <v>1</v>
      </c>
      <c r="F158" s="185" t="s">
        <v>929</v>
      </c>
      <c r="H158" s="186">
        <v>47.774999999999999</v>
      </c>
      <c r="I158" s="187"/>
      <c r="L158" s="183"/>
      <c r="M158" s="188"/>
      <c r="N158" s="189"/>
      <c r="O158" s="189"/>
      <c r="P158" s="189"/>
      <c r="Q158" s="189"/>
      <c r="R158" s="189"/>
      <c r="S158" s="189"/>
      <c r="T158" s="190"/>
      <c r="AT158" s="184" t="s">
        <v>150</v>
      </c>
      <c r="AU158" s="184" t="s">
        <v>88</v>
      </c>
      <c r="AV158" s="14" t="s">
        <v>88</v>
      </c>
      <c r="AW158" s="14" t="s">
        <v>34</v>
      </c>
      <c r="AX158" s="14" t="s">
        <v>78</v>
      </c>
      <c r="AY158" s="184" t="s">
        <v>142</v>
      </c>
    </row>
    <row r="159" spans="1:65" s="14" customFormat="1" ht="11.25">
      <c r="B159" s="183"/>
      <c r="D159" s="176" t="s">
        <v>150</v>
      </c>
      <c r="E159" s="184" t="s">
        <v>1</v>
      </c>
      <c r="F159" s="185" t="s">
        <v>930</v>
      </c>
      <c r="H159" s="186">
        <v>95.55</v>
      </c>
      <c r="I159" s="187"/>
      <c r="L159" s="183"/>
      <c r="M159" s="188"/>
      <c r="N159" s="189"/>
      <c r="O159" s="189"/>
      <c r="P159" s="189"/>
      <c r="Q159" s="189"/>
      <c r="R159" s="189"/>
      <c r="S159" s="189"/>
      <c r="T159" s="190"/>
      <c r="AT159" s="184" t="s">
        <v>150</v>
      </c>
      <c r="AU159" s="184" t="s">
        <v>88</v>
      </c>
      <c r="AV159" s="14" t="s">
        <v>88</v>
      </c>
      <c r="AW159" s="14" t="s">
        <v>34</v>
      </c>
      <c r="AX159" s="14" t="s">
        <v>78</v>
      </c>
      <c r="AY159" s="184" t="s">
        <v>142</v>
      </c>
    </row>
    <row r="160" spans="1:65" s="15" customFormat="1" ht="11.25">
      <c r="B160" s="191"/>
      <c r="D160" s="176" t="s">
        <v>150</v>
      </c>
      <c r="E160" s="192" t="s">
        <v>1</v>
      </c>
      <c r="F160" s="193" t="s">
        <v>163</v>
      </c>
      <c r="H160" s="194">
        <v>143.32499999999999</v>
      </c>
      <c r="I160" s="195"/>
      <c r="L160" s="191"/>
      <c r="M160" s="196"/>
      <c r="N160" s="197"/>
      <c r="O160" s="197"/>
      <c r="P160" s="197"/>
      <c r="Q160" s="197"/>
      <c r="R160" s="197"/>
      <c r="S160" s="197"/>
      <c r="T160" s="198"/>
      <c r="AT160" s="192" t="s">
        <v>150</v>
      </c>
      <c r="AU160" s="192" t="s">
        <v>88</v>
      </c>
      <c r="AV160" s="15" t="s">
        <v>148</v>
      </c>
      <c r="AW160" s="15" t="s">
        <v>34</v>
      </c>
      <c r="AX160" s="15" t="s">
        <v>86</v>
      </c>
      <c r="AY160" s="192" t="s">
        <v>142</v>
      </c>
    </row>
    <row r="161" spans="1:65" s="2" customFormat="1" ht="21.75" customHeight="1">
      <c r="A161" s="33"/>
      <c r="B161" s="161"/>
      <c r="C161" s="162" t="s">
        <v>182</v>
      </c>
      <c r="D161" s="162" t="s">
        <v>144</v>
      </c>
      <c r="E161" s="163" t="s">
        <v>221</v>
      </c>
      <c r="F161" s="164" t="s">
        <v>222</v>
      </c>
      <c r="G161" s="165" t="s">
        <v>185</v>
      </c>
      <c r="H161" s="166">
        <v>2.2879999999999998</v>
      </c>
      <c r="I161" s="167"/>
      <c r="J161" s="168">
        <f>ROUND(I161*H161,2)</f>
        <v>0</v>
      </c>
      <c r="K161" s="164" t="s">
        <v>1046</v>
      </c>
      <c r="L161" s="34"/>
      <c r="M161" s="169" t="s">
        <v>1</v>
      </c>
      <c r="N161" s="170" t="s">
        <v>43</v>
      </c>
      <c r="O161" s="59"/>
      <c r="P161" s="171">
        <f>O161*H161</f>
        <v>0</v>
      </c>
      <c r="Q161" s="171">
        <v>0</v>
      </c>
      <c r="R161" s="171">
        <f>Q161*H161</f>
        <v>0</v>
      </c>
      <c r="S161" s="171">
        <v>0</v>
      </c>
      <c r="T161" s="17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3" t="s">
        <v>148</v>
      </c>
      <c r="AT161" s="173" t="s">
        <v>144</v>
      </c>
      <c r="AU161" s="173" t="s">
        <v>88</v>
      </c>
      <c r="AY161" s="18" t="s">
        <v>142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8" t="s">
        <v>86</v>
      </c>
      <c r="BK161" s="174">
        <f>ROUND(I161*H161,2)</f>
        <v>0</v>
      </c>
      <c r="BL161" s="18" t="s">
        <v>148</v>
      </c>
      <c r="BM161" s="173" t="s">
        <v>931</v>
      </c>
    </row>
    <row r="162" spans="1:65" s="13" customFormat="1" ht="11.25">
      <c r="B162" s="175"/>
      <c r="D162" s="176" t="s">
        <v>150</v>
      </c>
      <c r="E162" s="177" t="s">
        <v>1</v>
      </c>
      <c r="F162" s="178" t="s">
        <v>932</v>
      </c>
      <c r="H162" s="177" t="s">
        <v>1</v>
      </c>
      <c r="I162" s="179"/>
      <c r="L162" s="175"/>
      <c r="M162" s="180"/>
      <c r="N162" s="181"/>
      <c r="O162" s="181"/>
      <c r="P162" s="181"/>
      <c r="Q162" s="181"/>
      <c r="R162" s="181"/>
      <c r="S162" s="181"/>
      <c r="T162" s="182"/>
      <c r="AT162" s="177" t="s">
        <v>150</v>
      </c>
      <c r="AU162" s="177" t="s">
        <v>88</v>
      </c>
      <c r="AV162" s="13" t="s">
        <v>86</v>
      </c>
      <c r="AW162" s="13" t="s">
        <v>34</v>
      </c>
      <c r="AX162" s="13" t="s">
        <v>78</v>
      </c>
      <c r="AY162" s="177" t="s">
        <v>142</v>
      </c>
    </row>
    <row r="163" spans="1:65" s="14" customFormat="1" ht="11.25">
      <c r="B163" s="183"/>
      <c r="D163" s="176" t="s">
        <v>150</v>
      </c>
      <c r="E163" s="184" t="s">
        <v>1</v>
      </c>
      <c r="F163" s="185" t="s">
        <v>933</v>
      </c>
      <c r="H163" s="186">
        <v>2.2879999999999998</v>
      </c>
      <c r="I163" s="187"/>
      <c r="L163" s="183"/>
      <c r="M163" s="188"/>
      <c r="N163" s="189"/>
      <c r="O163" s="189"/>
      <c r="P163" s="189"/>
      <c r="Q163" s="189"/>
      <c r="R163" s="189"/>
      <c r="S163" s="189"/>
      <c r="T163" s="190"/>
      <c r="AT163" s="184" t="s">
        <v>150</v>
      </c>
      <c r="AU163" s="184" t="s">
        <v>88</v>
      </c>
      <c r="AV163" s="14" t="s">
        <v>88</v>
      </c>
      <c r="AW163" s="14" t="s">
        <v>34</v>
      </c>
      <c r="AX163" s="14" t="s">
        <v>78</v>
      </c>
      <c r="AY163" s="184" t="s">
        <v>142</v>
      </c>
    </row>
    <row r="164" spans="1:65" s="15" customFormat="1" ht="11.25">
      <c r="B164" s="191"/>
      <c r="D164" s="176" t="s">
        <v>150</v>
      </c>
      <c r="E164" s="192" t="s">
        <v>1</v>
      </c>
      <c r="F164" s="193" t="s">
        <v>163</v>
      </c>
      <c r="H164" s="194">
        <v>2.2879999999999998</v>
      </c>
      <c r="I164" s="195"/>
      <c r="L164" s="191"/>
      <c r="M164" s="196"/>
      <c r="N164" s="197"/>
      <c r="O164" s="197"/>
      <c r="P164" s="197"/>
      <c r="Q164" s="197"/>
      <c r="R164" s="197"/>
      <c r="S164" s="197"/>
      <c r="T164" s="198"/>
      <c r="AT164" s="192" t="s">
        <v>150</v>
      </c>
      <c r="AU164" s="192" t="s">
        <v>88</v>
      </c>
      <c r="AV164" s="15" t="s">
        <v>148</v>
      </c>
      <c r="AW164" s="15" t="s">
        <v>34</v>
      </c>
      <c r="AX164" s="15" t="s">
        <v>86</v>
      </c>
      <c r="AY164" s="192" t="s">
        <v>142</v>
      </c>
    </row>
    <row r="165" spans="1:65" s="2" customFormat="1" ht="21.75" customHeight="1">
      <c r="A165" s="33"/>
      <c r="B165" s="161"/>
      <c r="C165" s="162" t="s">
        <v>196</v>
      </c>
      <c r="D165" s="162" t="s">
        <v>144</v>
      </c>
      <c r="E165" s="163" t="s">
        <v>226</v>
      </c>
      <c r="F165" s="164" t="s">
        <v>227</v>
      </c>
      <c r="G165" s="165" t="s">
        <v>185</v>
      </c>
      <c r="H165" s="166">
        <v>50.198999999999998</v>
      </c>
      <c r="I165" s="167"/>
      <c r="J165" s="168">
        <f>ROUND(I165*H165,2)</f>
        <v>0</v>
      </c>
      <c r="K165" s="164" t="s">
        <v>1046</v>
      </c>
      <c r="L165" s="34"/>
      <c r="M165" s="169" t="s">
        <v>1</v>
      </c>
      <c r="N165" s="170" t="s">
        <v>43</v>
      </c>
      <c r="O165" s="59"/>
      <c r="P165" s="171">
        <f>O165*H165</f>
        <v>0</v>
      </c>
      <c r="Q165" s="171">
        <v>0</v>
      </c>
      <c r="R165" s="171">
        <f>Q165*H165</f>
        <v>0</v>
      </c>
      <c r="S165" s="171">
        <v>0</v>
      </c>
      <c r="T165" s="17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3" t="s">
        <v>148</v>
      </c>
      <c r="AT165" s="173" t="s">
        <v>144</v>
      </c>
      <c r="AU165" s="173" t="s">
        <v>88</v>
      </c>
      <c r="AY165" s="18" t="s">
        <v>142</v>
      </c>
      <c r="BE165" s="174">
        <f>IF(N165="základní",J165,0)</f>
        <v>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18" t="s">
        <v>86</v>
      </c>
      <c r="BK165" s="174">
        <f>ROUND(I165*H165,2)</f>
        <v>0</v>
      </c>
      <c r="BL165" s="18" t="s">
        <v>148</v>
      </c>
      <c r="BM165" s="173" t="s">
        <v>934</v>
      </c>
    </row>
    <row r="166" spans="1:65" s="13" customFormat="1" ht="11.25">
      <c r="B166" s="175"/>
      <c r="D166" s="176" t="s">
        <v>150</v>
      </c>
      <c r="E166" s="177" t="s">
        <v>1</v>
      </c>
      <c r="F166" s="178" t="s">
        <v>935</v>
      </c>
      <c r="H166" s="177" t="s">
        <v>1</v>
      </c>
      <c r="I166" s="179"/>
      <c r="L166" s="175"/>
      <c r="M166" s="180"/>
      <c r="N166" s="181"/>
      <c r="O166" s="181"/>
      <c r="P166" s="181"/>
      <c r="Q166" s="181"/>
      <c r="R166" s="181"/>
      <c r="S166" s="181"/>
      <c r="T166" s="182"/>
      <c r="AT166" s="177" t="s">
        <v>150</v>
      </c>
      <c r="AU166" s="177" t="s">
        <v>88</v>
      </c>
      <c r="AV166" s="13" t="s">
        <v>86</v>
      </c>
      <c r="AW166" s="13" t="s">
        <v>34</v>
      </c>
      <c r="AX166" s="13" t="s">
        <v>78</v>
      </c>
      <c r="AY166" s="177" t="s">
        <v>142</v>
      </c>
    </row>
    <row r="167" spans="1:65" s="14" customFormat="1" ht="11.25">
      <c r="B167" s="183"/>
      <c r="D167" s="176" t="s">
        <v>150</v>
      </c>
      <c r="E167" s="184" t="s">
        <v>1</v>
      </c>
      <c r="F167" s="185" t="s">
        <v>936</v>
      </c>
      <c r="H167" s="186">
        <v>2.4239999999999999</v>
      </c>
      <c r="I167" s="187"/>
      <c r="L167" s="183"/>
      <c r="M167" s="188"/>
      <c r="N167" s="189"/>
      <c r="O167" s="189"/>
      <c r="P167" s="189"/>
      <c r="Q167" s="189"/>
      <c r="R167" s="189"/>
      <c r="S167" s="189"/>
      <c r="T167" s="190"/>
      <c r="AT167" s="184" t="s">
        <v>150</v>
      </c>
      <c r="AU167" s="184" t="s">
        <v>88</v>
      </c>
      <c r="AV167" s="14" t="s">
        <v>88</v>
      </c>
      <c r="AW167" s="14" t="s">
        <v>34</v>
      </c>
      <c r="AX167" s="14" t="s">
        <v>78</v>
      </c>
      <c r="AY167" s="184" t="s">
        <v>142</v>
      </c>
    </row>
    <row r="168" spans="1:65" s="14" customFormat="1" ht="11.25">
      <c r="B168" s="183"/>
      <c r="D168" s="176" t="s">
        <v>150</v>
      </c>
      <c r="E168" s="184" t="s">
        <v>1</v>
      </c>
      <c r="F168" s="185" t="s">
        <v>929</v>
      </c>
      <c r="H168" s="186">
        <v>47.774999999999999</v>
      </c>
      <c r="I168" s="187"/>
      <c r="L168" s="183"/>
      <c r="M168" s="188"/>
      <c r="N168" s="189"/>
      <c r="O168" s="189"/>
      <c r="P168" s="189"/>
      <c r="Q168" s="189"/>
      <c r="R168" s="189"/>
      <c r="S168" s="189"/>
      <c r="T168" s="190"/>
      <c r="AT168" s="184" t="s">
        <v>150</v>
      </c>
      <c r="AU168" s="184" t="s">
        <v>88</v>
      </c>
      <c r="AV168" s="14" t="s">
        <v>88</v>
      </c>
      <c r="AW168" s="14" t="s">
        <v>34</v>
      </c>
      <c r="AX168" s="14" t="s">
        <v>78</v>
      </c>
      <c r="AY168" s="184" t="s">
        <v>142</v>
      </c>
    </row>
    <row r="169" spans="1:65" s="15" customFormat="1" ht="11.25">
      <c r="B169" s="191"/>
      <c r="D169" s="176" t="s">
        <v>150</v>
      </c>
      <c r="E169" s="192" t="s">
        <v>1</v>
      </c>
      <c r="F169" s="193" t="s">
        <v>163</v>
      </c>
      <c r="H169" s="194">
        <v>50.198999999999998</v>
      </c>
      <c r="I169" s="195"/>
      <c r="L169" s="191"/>
      <c r="M169" s="196"/>
      <c r="N169" s="197"/>
      <c r="O169" s="197"/>
      <c r="P169" s="197"/>
      <c r="Q169" s="197"/>
      <c r="R169" s="197"/>
      <c r="S169" s="197"/>
      <c r="T169" s="198"/>
      <c r="AT169" s="192" t="s">
        <v>150</v>
      </c>
      <c r="AU169" s="192" t="s">
        <v>88</v>
      </c>
      <c r="AV169" s="15" t="s">
        <v>148</v>
      </c>
      <c r="AW169" s="15" t="s">
        <v>34</v>
      </c>
      <c r="AX169" s="15" t="s">
        <v>86</v>
      </c>
      <c r="AY169" s="192" t="s">
        <v>142</v>
      </c>
    </row>
    <row r="170" spans="1:65" s="2" customFormat="1" ht="21.75" customHeight="1">
      <c r="A170" s="33"/>
      <c r="B170" s="161"/>
      <c r="C170" s="162" t="s">
        <v>202</v>
      </c>
      <c r="D170" s="162" t="s">
        <v>144</v>
      </c>
      <c r="E170" s="163" t="s">
        <v>231</v>
      </c>
      <c r="F170" s="164" t="s">
        <v>232</v>
      </c>
      <c r="G170" s="165" t="s">
        <v>147</v>
      </c>
      <c r="H170" s="166">
        <v>477.75</v>
      </c>
      <c r="I170" s="167"/>
      <c r="J170" s="168">
        <f>ROUND(I170*H170,2)</f>
        <v>0</v>
      </c>
      <c r="K170" s="164" t="s">
        <v>1046</v>
      </c>
      <c r="L170" s="34"/>
      <c r="M170" s="169" t="s">
        <v>1</v>
      </c>
      <c r="N170" s="170" t="s">
        <v>43</v>
      </c>
      <c r="O170" s="59"/>
      <c r="P170" s="171">
        <f>O170*H170</f>
        <v>0</v>
      </c>
      <c r="Q170" s="171">
        <v>0</v>
      </c>
      <c r="R170" s="171">
        <f>Q170*H170</f>
        <v>0</v>
      </c>
      <c r="S170" s="171">
        <v>0</v>
      </c>
      <c r="T170" s="17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3" t="s">
        <v>148</v>
      </c>
      <c r="AT170" s="173" t="s">
        <v>144</v>
      </c>
      <c r="AU170" s="173" t="s">
        <v>88</v>
      </c>
      <c r="AY170" s="18" t="s">
        <v>142</v>
      </c>
      <c r="BE170" s="174">
        <f>IF(N170="základní",J170,0)</f>
        <v>0</v>
      </c>
      <c r="BF170" s="174">
        <f>IF(N170="snížená",J170,0)</f>
        <v>0</v>
      </c>
      <c r="BG170" s="174">
        <f>IF(N170="zákl. přenesená",J170,0)</f>
        <v>0</v>
      </c>
      <c r="BH170" s="174">
        <f>IF(N170="sníž. přenesená",J170,0)</f>
        <v>0</v>
      </c>
      <c r="BI170" s="174">
        <f>IF(N170="nulová",J170,0)</f>
        <v>0</v>
      </c>
      <c r="BJ170" s="18" t="s">
        <v>86</v>
      </c>
      <c r="BK170" s="174">
        <f>ROUND(I170*H170,2)</f>
        <v>0</v>
      </c>
      <c r="BL170" s="18" t="s">
        <v>148</v>
      </c>
      <c r="BM170" s="173" t="s">
        <v>937</v>
      </c>
    </row>
    <row r="171" spans="1:65" s="14" customFormat="1" ht="11.25">
      <c r="B171" s="183"/>
      <c r="D171" s="176" t="s">
        <v>150</v>
      </c>
      <c r="E171" s="184" t="s">
        <v>1</v>
      </c>
      <c r="F171" s="185" t="s">
        <v>938</v>
      </c>
      <c r="H171" s="186">
        <v>477.75</v>
      </c>
      <c r="I171" s="187"/>
      <c r="L171" s="183"/>
      <c r="M171" s="188"/>
      <c r="N171" s="189"/>
      <c r="O171" s="189"/>
      <c r="P171" s="189"/>
      <c r="Q171" s="189"/>
      <c r="R171" s="189"/>
      <c r="S171" s="189"/>
      <c r="T171" s="190"/>
      <c r="AT171" s="184" t="s">
        <v>150</v>
      </c>
      <c r="AU171" s="184" t="s">
        <v>88</v>
      </c>
      <c r="AV171" s="14" t="s">
        <v>88</v>
      </c>
      <c r="AW171" s="14" t="s">
        <v>34</v>
      </c>
      <c r="AX171" s="14" t="s">
        <v>86</v>
      </c>
      <c r="AY171" s="184" t="s">
        <v>142</v>
      </c>
    </row>
    <row r="172" spans="1:65" s="2" customFormat="1" ht="21.75" customHeight="1">
      <c r="A172" s="33"/>
      <c r="B172" s="161"/>
      <c r="C172" s="162" t="s">
        <v>215</v>
      </c>
      <c r="D172" s="162" t="s">
        <v>144</v>
      </c>
      <c r="E172" s="163" t="s">
        <v>244</v>
      </c>
      <c r="F172" s="164" t="s">
        <v>245</v>
      </c>
      <c r="G172" s="165" t="s">
        <v>246</v>
      </c>
      <c r="H172" s="166">
        <v>3.661</v>
      </c>
      <c r="I172" s="167"/>
      <c r="J172" s="168">
        <f>ROUND(I172*H172,2)</f>
        <v>0</v>
      </c>
      <c r="K172" s="164" t="s">
        <v>1046</v>
      </c>
      <c r="L172" s="34"/>
      <c r="M172" s="169" t="s">
        <v>1</v>
      </c>
      <c r="N172" s="170" t="s">
        <v>43</v>
      </c>
      <c r="O172" s="59"/>
      <c r="P172" s="171">
        <f>O172*H172</f>
        <v>0</v>
      </c>
      <c r="Q172" s="171">
        <v>0</v>
      </c>
      <c r="R172" s="171">
        <f>Q172*H172</f>
        <v>0</v>
      </c>
      <c r="S172" s="171">
        <v>0</v>
      </c>
      <c r="T172" s="17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3" t="s">
        <v>148</v>
      </c>
      <c r="AT172" s="173" t="s">
        <v>144</v>
      </c>
      <c r="AU172" s="173" t="s">
        <v>88</v>
      </c>
      <c r="AY172" s="18" t="s">
        <v>142</v>
      </c>
      <c r="BE172" s="174">
        <f>IF(N172="základní",J172,0)</f>
        <v>0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18" t="s">
        <v>86</v>
      </c>
      <c r="BK172" s="174">
        <f>ROUND(I172*H172,2)</f>
        <v>0</v>
      </c>
      <c r="BL172" s="18" t="s">
        <v>148</v>
      </c>
      <c r="BM172" s="173" t="s">
        <v>939</v>
      </c>
    </row>
    <row r="173" spans="1:65" s="14" customFormat="1" ht="11.25">
      <c r="B173" s="183"/>
      <c r="D173" s="176" t="s">
        <v>150</v>
      </c>
      <c r="E173" s="184" t="s">
        <v>1</v>
      </c>
      <c r="F173" s="185" t="s">
        <v>940</v>
      </c>
      <c r="H173" s="186">
        <v>3.661</v>
      </c>
      <c r="I173" s="187"/>
      <c r="L173" s="183"/>
      <c r="M173" s="188"/>
      <c r="N173" s="189"/>
      <c r="O173" s="189"/>
      <c r="P173" s="189"/>
      <c r="Q173" s="189"/>
      <c r="R173" s="189"/>
      <c r="S173" s="189"/>
      <c r="T173" s="190"/>
      <c r="AT173" s="184" t="s">
        <v>150</v>
      </c>
      <c r="AU173" s="184" t="s">
        <v>88</v>
      </c>
      <c r="AV173" s="14" t="s">
        <v>88</v>
      </c>
      <c r="AW173" s="14" t="s">
        <v>34</v>
      </c>
      <c r="AX173" s="14" t="s">
        <v>86</v>
      </c>
      <c r="AY173" s="184" t="s">
        <v>142</v>
      </c>
    </row>
    <row r="174" spans="1:65" s="2" customFormat="1" ht="16.5" customHeight="1">
      <c r="A174" s="33"/>
      <c r="B174" s="161"/>
      <c r="C174" s="162" t="s">
        <v>220</v>
      </c>
      <c r="D174" s="162" t="s">
        <v>144</v>
      </c>
      <c r="E174" s="163" t="s">
        <v>713</v>
      </c>
      <c r="F174" s="164" t="s">
        <v>240</v>
      </c>
      <c r="G174" s="165" t="s">
        <v>185</v>
      </c>
      <c r="H174" s="166">
        <v>50.198999999999998</v>
      </c>
      <c r="I174" s="167"/>
      <c r="J174" s="168">
        <f>ROUND(I174*H174,2)</f>
        <v>0</v>
      </c>
      <c r="K174" s="164" t="s">
        <v>1046</v>
      </c>
      <c r="L174" s="34"/>
      <c r="M174" s="169" t="s">
        <v>1</v>
      </c>
      <c r="N174" s="170" t="s">
        <v>43</v>
      </c>
      <c r="O174" s="59"/>
      <c r="P174" s="171">
        <f>O174*H174</f>
        <v>0</v>
      </c>
      <c r="Q174" s="171">
        <v>0</v>
      </c>
      <c r="R174" s="171">
        <f>Q174*H174</f>
        <v>0</v>
      </c>
      <c r="S174" s="171">
        <v>0</v>
      </c>
      <c r="T174" s="17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3" t="s">
        <v>148</v>
      </c>
      <c r="AT174" s="173" t="s">
        <v>144</v>
      </c>
      <c r="AU174" s="173" t="s">
        <v>88</v>
      </c>
      <c r="AY174" s="18" t="s">
        <v>142</v>
      </c>
      <c r="BE174" s="174">
        <f>IF(N174="základní",J174,0)</f>
        <v>0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8" t="s">
        <v>86</v>
      </c>
      <c r="BK174" s="174">
        <f>ROUND(I174*H174,2)</f>
        <v>0</v>
      </c>
      <c r="BL174" s="18" t="s">
        <v>148</v>
      </c>
      <c r="BM174" s="173" t="s">
        <v>941</v>
      </c>
    </row>
    <row r="175" spans="1:65" s="14" customFormat="1" ht="11.25">
      <c r="B175" s="183"/>
      <c r="D175" s="176" t="s">
        <v>150</v>
      </c>
      <c r="E175" s="184" t="s">
        <v>1</v>
      </c>
      <c r="F175" s="185" t="s">
        <v>942</v>
      </c>
      <c r="H175" s="186">
        <v>50.198999999999998</v>
      </c>
      <c r="I175" s="187"/>
      <c r="L175" s="183"/>
      <c r="M175" s="188"/>
      <c r="N175" s="189"/>
      <c r="O175" s="189"/>
      <c r="P175" s="189"/>
      <c r="Q175" s="189"/>
      <c r="R175" s="189"/>
      <c r="S175" s="189"/>
      <c r="T175" s="190"/>
      <c r="AT175" s="184" t="s">
        <v>150</v>
      </c>
      <c r="AU175" s="184" t="s">
        <v>88</v>
      </c>
      <c r="AV175" s="14" t="s">
        <v>88</v>
      </c>
      <c r="AW175" s="14" t="s">
        <v>34</v>
      </c>
      <c r="AX175" s="14" t="s">
        <v>78</v>
      </c>
      <c r="AY175" s="184" t="s">
        <v>142</v>
      </c>
    </row>
    <row r="176" spans="1:65" s="15" customFormat="1" ht="11.25">
      <c r="B176" s="191"/>
      <c r="D176" s="176" t="s">
        <v>150</v>
      </c>
      <c r="E176" s="192" t="s">
        <v>1</v>
      </c>
      <c r="F176" s="193" t="s">
        <v>163</v>
      </c>
      <c r="H176" s="194">
        <v>50.198999999999998</v>
      </c>
      <c r="I176" s="195"/>
      <c r="L176" s="191"/>
      <c r="M176" s="196"/>
      <c r="N176" s="197"/>
      <c r="O176" s="197"/>
      <c r="P176" s="197"/>
      <c r="Q176" s="197"/>
      <c r="R176" s="197"/>
      <c r="S176" s="197"/>
      <c r="T176" s="198"/>
      <c r="AT176" s="192" t="s">
        <v>150</v>
      </c>
      <c r="AU176" s="192" t="s">
        <v>88</v>
      </c>
      <c r="AV176" s="15" t="s">
        <v>148</v>
      </c>
      <c r="AW176" s="15" t="s">
        <v>34</v>
      </c>
      <c r="AX176" s="15" t="s">
        <v>86</v>
      </c>
      <c r="AY176" s="192" t="s">
        <v>142</v>
      </c>
    </row>
    <row r="177" spans="1:65" s="2" customFormat="1" ht="21.75" customHeight="1">
      <c r="A177" s="33"/>
      <c r="B177" s="161"/>
      <c r="C177" s="162" t="s">
        <v>225</v>
      </c>
      <c r="D177" s="162" t="s">
        <v>144</v>
      </c>
      <c r="E177" s="163" t="s">
        <v>943</v>
      </c>
      <c r="F177" s="164" t="s">
        <v>944</v>
      </c>
      <c r="G177" s="165" t="s">
        <v>147</v>
      </c>
      <c r="H177" s="166">
        <v>1590.25</v>
      </c>
      <c r="I177" s="167"/>
      <c r="J177" s="168">
        <f>ROUND(I177*H177,2)</f>
        <v>0</v>
      </c>
      <c r="K177" s="164" t="s">
        <v>1046</v>
      </c>
      <c r="L177" s="34"/>
      <c r="M177" s="169" t="s">
        <v>1</v>
      </c>
      <c r="N177" s="170" t="s">
        <v>43</v>
      </c>
      <c r="O177" s="59"/>
      <c r="P177" s="171">
        <f>O177*H177</f>
        <v>0</v>
      </c>
      <c r="Q177" s="171">
        <v>0</v>
      </c>
      <c r="R177" s="171">
        <f>Q177*H177</f>
        <v>0</v>
      </c>
      <c r="S177" s="171">
        <v>0</v>
      </c>
      <c r="T177" s="17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3" t="s">
        <v>148</v>
      </c>
      <c r="AT177" s="173" t="s">
        <v>144</v>
      </c>
      <c r="AU177" s="173" t="s">
        <v>88</v>
      </c>
      <c r="AY177" s="18" t="s">
        <v>142</v>
      </c>
      <c r="BE177" s="174">
        <f>IF(N177="základní",J177,0)</f>
        <v>0</v>
      </c>
      <c r="BF177" s="174">
        <f>IF(N177="snížená",J177,0)</f>
        <v>0</v>
      </c>
      <c r="BG177" s="174">
        <f>IF(N177="zákl. přenesená",J177,0)</f>
        <v>0</v>
      </c>
      <c r="BH177" s="174">
        <f>IF(N177="sníž. přenesená",J177,0)</f>
        <v>0</v>
      </c>
      <c r="BI177" s="174">
        <f>IF(N177="nulová",J177,0)</f>
        <v>0</v>
      </c>
      <c r="BJ177" s="18" t="s">
        <v>86</v>
      </c>
      <c r="BK177" s="174">
        <f>ROUND(I177*H177,2)</f>
        <v>0</v>
      </c>
      <c r="BL177" s="18" t="s">
        <v>148</v>
      </c>
      <c r="BM177" s="173" t="s">
        <v>945</v>
      </c>
    </row>
    <row r="178" spans="1:65" s="13" customFormat="1" ht="11.25">
      <c r="B178" s="175"/>
      <c r="D178" s="176" t="s">
        <v>150</v>
      </c>
      <c r="E178" s="177" t="s">
        <v>1</v>
      </c>
      <c r="F178" s="178" t="s">
        <v>946</v>
      </c>
      <c r="H178" s="177" t="s">
        <v>1</v>
      </c>
      <c r="I178" s="179"/>
      <c r="L178" s="175"/>
      <c r="M178" s="180"/>
      <c r="N178" s="181"/>
      <c r="O178" s="181"/>
      <c r="P178" s="181"/>
      <c r="Q178" s="181"/>
      <c r="R178" s="181"/>
      <c r="S178" s="181"/>
      <c r="T178" s="182"/>
      <c r="AT178" s="177" t="s">
        <v>150</v>
      </c>
      <c r="AU178" s="177" t="s">
        <v>88</v>
      </c>
      <c r="AV178" s="13" t="s">
        <v>86</v>
      </c>
      <c r="AW178" s="13" t="s">
        <v>34</v>
      </c>
      <c r="AX178" s="13" t="s">
        <v>78</v>
      </c>
      <c r="AY178" s="177" t="s">
        <v>142</v>
      </c>
    </row>
    <row r="179" spans="1:65" s="14" customFormat="1" ht="11.25">
      <c r="B179" s="183"/>
      <c r="D179" s="176" t="s">
        <v>150</v>
      </c>
      <c r="E179" s="184" t="s">
        <v>1</v>
      </c>
      <c r="F179" s="185" t="s">
        <v>908</v>
      </c>
      <c r="H179" s="186">
        <v>198</v>
      </c>
      <c r="I179" s="187"/>
      <c r="L179" s="183"/>
      <c r="M179" s="188"/>
      <c r="N179" s="189"/>
      <c r="O179" s="189"/>
      <c r="P179" s="189"/>
      <c r="Q179" s="189"/>
      <c r="R179" s="189"/>
      <c r="S179" s="189"/>
      <c r="T179" s="190"/>
      <c r="AT179" s="184" t="s">
        <v>150</v>
      </c>
      <c r="AU179" s="184" t="s">
        <v>88</v>
      </c>
      <c r="AV179" s="14" t="s">
        <v>88</v>
      </c>
      <c r="AW179" s="14" t="s">
        <v>34</v>
      </c>
      <c r="AX179" s="14" t="s">
        <v>78</v>
      </c>
      <c r="AY179" s="184" t="s">
        <v>142</v>
      </c>
    </row>
    <row r="180" spans="1:65" s="14" customFormat="1" ht="11.25">
      <c r="B180" s="183"/>
      <c r="D180" s="176" t="s">
        <v>150</v>
      </c>
      <c r="E180" s="184" t="s">
        <v>1</v>
      </c>
      <c r="F180" s="185" t="s">
        <v>909</v>
      </c>
      <c r="H180" s="186">
        <v>60</v>
      </c>
      <c r="I180" s="187"/>
      <c r="L180" s="183"/>
      <c r="M180" s="188"/>
      <c r="N180" s="189"/>
      <c r="O180" s="189"/>
      <c r="P180" s="189"/>
      <c r="Q180" s="189"/>
      <c r="R180" s="189"/>
      <c r="S180" s="189"/>
      <c r="T180" s="190"/>
      <c r="AT180" s="184" t="s">
        <v>150</v>
      </c>
      <c r="AU180" s="184" t="s">
        <v>88</v>
      </c>
      <c r="AV180" s="14" t="s">
        <v>88</v>
      </c>
      <c r="AW180" s="14" t="s">
        <v>34</v>
      </c>
      <c r="AX180" s="14" t="s">
        <v>78</v>
      </c>
      <c r="AY180" s="184" t="s">
        <v>142</v>
      </c>
    </row>
    <row r="181" spans="1:65" s="14" customFormat="1" ht="11.25">
      <c r="B181" s="183"/>
      <c r="D181" s="176" t="s">
        <v>150</v>
      </c>
      <c r="E181" s="184" t="s">
        <v>1</v>
      </c>
      <c r="F181" s="185" t="s">
        <v>910</v>
      </c>
      <c r="H181" s="186">
        <v>12</v>
      </c>
      <c r="I181" s="187"/>
      <c r="L181" s="183"/>
      <c r="M181" s="188"/>
      <c r="N181" s="189"/>
      <c r="O181" s="189"/>
      <c r="P181" s="189"/>
      <c r="Q181" s="189"/>
      <c r="R181" s="189"/>
      <c r="S181" s="189"/>
      <c r="T181" s="190"/>
      <c r="AT181" s="184" t="s">
        <v>150</v>
      </c>
      <c r="AU181" s="184" t="s">
        <v>88</v>
      </c>
      <c r="AV181" s="14" t="s">
        <v>88</v>
      </c>
      <c r="AW181" s="14" t="s">
        <v>34</v>
      </c>
      <c r="AX181" s="14" t="s">
        <v>78</v>
      </c>
      <c r="AY181" s="184" t="s">
        <v>142</v>
      </c>
    </row>
    <row r="182" spans="1:65" s="14" customFormat="1" ht="11.25">
      <c r="B182" s="183"/>
      <c r="D182" s="176" t="s">
        <v>150</v>
      </c>
      <c r="E182" s="184" t="s">
        <v>1</v>
      </c>
      <c r="F182" s="185" t="s">
        <v>911</v>
      </c>
      <c r="H182" s="186">
        <v>16.5</v>
      </c>
      <c r="I182" s="187"/>
      <c r="L182" s="183"/>
      <c r="M182" s="188"/>
      <c r="N182" s="189"/>
      <c r="O182" s="189"/>
      <c r="P182" s="189"/>
      <c r="Q182" s="189"/>
      <c r="R182" s="189"/>
      <c r="S182" s="189"/>
      <c r="T182" s="190"/>
      <c r="AT182" s="184" t="s">
        <v>150</v>
      </c>
      <c r="AU182" s="184" t="s">
        <v>88</v>
      </c>
      <c r="AV182" s="14" t="s">
        <v>88</v>
      </c>
      <c r="AW182" s="14" t="s">
        <v>34</v>
      </c>
      <c r="AX182" s="14" t="s">
        <v>78</v>
      </c>
      <c r="AY182" s="184" t="s">
        <v>142</v>
      </c>
    </row>
    <row r="183" spans="1:65" s="14" customFormat="1" ht="11.25">
      <c r="B183" s="183"/>
      <c r="D183" s="176" t="s">
        <v>150</v>
      </c>
      <c r="E183" s="184" t="s">
        <v>1</v>
      </c>
      <c r="F183" s="185" t="s">
        <v>912</v>
      </c>
      <c r="H183" s="186">
        <v>32</v>
      </c>
      <c r="I183" s="187"/>
      <c r="L183" s="183"/>
      <c r="M183" s="188"/>
      <c r="N183" s="189"/>
      <c r="O183" s="189"/>
      <c r="P183" s="189"/>
      <c r="Q183" s="189"/>
      <c r="R183" s="189"/>
      <c r="S183" s="189"/>
      <c r="T183" s="190"/>
      <c r="AT183" s="184" t="s">
        <v>150</v>
      </c>
      <c r="AU183" s="184" t="s">
        <v>88</v>
      </c>
      <c r="AV183" s="14" t="s">
        <v>88</v>
      </c>
      <c r="AW183" s="14" t="s">
        <v>34</v>
      </c>
      <c r="AX183" s="14" t="s">
        <v>78</v>
      </c>
      <c r="AY183" s="184" t="s">
        <v>142</v>
      </c>
    </row>
    <row r="184" spans="1:65" s="14" customFormat="1" ht="11.25">
      <c r="B184" s="183"/>
      <c r="D184" s="176" t="s">
        <v>150</v>
      </c>
      <c r="E184" s="184" t="s">
        <v>1</v>
      </c>
      <c r="F184" s="185" t="s">
        <v>913</v>
      </c>
      <c r="H184" s="186">
        <v>41.25</v>
      </c>
      <c r="I184" s="187"/>
      <c r="L184" s="183"/>
      <c r="M184" s="188"/>
      <c r="N184" s="189"/>
      <c r="O184" s="189"/>
      <c r="P184" s="189"/>
      <c r="Q184" s="189"/>
      <c r="R184" s="189"/>
      <c r="S184" s="189"/>
      <c r="T184" s="190"/>
      <c r="AT184" s="184" t="s">
        <v>150</v>
      </c>
      <c r="AU184" s="184" t="s">
        <v>88</v>
      </c>
      <c r="AV184" s="14" t="s">
        <v>88</v>
      </c>
      <c r="AW184" s="14" t="s">
        <v>34</v>
      </c>
      <c r="AX184" s="14" t="s">
        <v>78</v>
      </c>
      <c r="AY184" s="184" t="s">
        <v>142</v>
      </c>
    </row>
    <row r="185" spans="1:65" s="14" customFormat="1" ht="11.25">
      <c r="B185" s="183"/>
      <c r="D185" s="176" t="s">
        <v>150</v>
      </c>
      <c r="E185" s="184" t="s">
        <v>1</v>
      </c>
      <c r="F185" s="185" t="s">
        <v>914</v>
      </c>
      <c r="H185" s="186">
        <v>6</v>
      </c>
      <c r="I185" s="187"/>
      <c r="L185" s="183"/>
      <c r="M185" s="188"/>
      <c r="N185" s="189"/>
      <c r="O185" s="189"/>
      <c r="P185" s="189"/>
      <c r="Q185" s="189"/>
      <c r="R185" s="189"/>
      <c r="S185" s="189"/>
      <c r="T185" s="190"/>
      <c r="AT185" s="184" t="s">
        <v>150</v>
      </c>
      <c r="AU185" s="184" t="s">
        <v>88</v>
      </c>
      <c r="AV185" s="14" t="s">
        <v>88</v>
      </c>
      <c r="AW185" s="14" t="s">
        <v>34</v>
      </c>
      <c r="AX185" s="14" t="s">
        <v>78</v>
      </c>
      <c r="AY185" s="184" t="s">
        <v>142</v>
      </c>
    </row>
    <row r="186" spans="1:65" s="14" customFormat="1" ht="11.25">
      <c r="B186" s="183"/>
      <c r="D186" s="176" t="s">
        <v>150</v>
      </c>
      <c r="E186" s="184" t="s">
        <v>1</v>
      </c>
      <c r="F186" s="185" t="s">
        <v>915</v>
      </c>
      <c r="H186" s="186">
        <v>25.5</v>
      </c>
      <c r="I186" s="187"/>
      <c r="L186" s="183"/>
      <c r="M186" s="188"/>
      <c r="N186" s="189"/>
      <c r="O186" s="189"/>
      <c r="P186" s="189"/>
      <c r="Q186" s="189"/>
      <c r="R186" s="189"/>
      <c r="S186" s="189"/>
      <c r="T186" s="190"/>
      <c r="AT186" s="184" t="s">
        <v>150</v>
      </c>
      <c r="AU186" s="184" t="s">
        <v>88</v>
      </c>
      <c r="AV186" s="14" t="s">
        <v>88</v>
      </c>
      <c r="AW186" s="14" t="s">
        <v>34</v>
      </c>
      <c r="AX186" s="14" t="s">
        <v>78</v>
      </c>
      <c r="AY186" s="184" t="s">
        <v>142</v>
      </c>
    </row>
    <row r="187" spans="1:65" s="14" customFormat="1" ht="11.25">
      <c r="B187" s="183"/>
      <c r="D187" s="176" t="s">
        <v>150</v>
      </c>
      <c r="E187" s="184" t="s">
        <v>1</v>
      </c>
      <c r="F187" s="185" t="s">
        <v>916</v>
      </c>
      <c r="H187" s="186">
        <v>68</v>
      </c>
      <c r="I187" s="187"/>
      <c r="L187" s="183"/>
      <c r="M187" s="188"/>
      <c r="N187" s="189"/>
      <c r="O187" s="189"/>
      <c r="P187" s="189"/>
      <c r="Q187" s="189"/>
      <c r="R187" s="189"/>
      <c r="S187" s="189"/>
      <c r="T187" s="190"/>
      <c r="AT187" s="184" t="s">
        <v>150</v>
      </c>
      <c r="AU187" s="184" t="s">
        <v>88</v>
      </c>
      <c r="AV187" s="14" t="s">
        <v>88</v>
      </c>
      <c r="AW187" s="14" t="s">
        <v>34</v>
      </c>
      <c r="AX187" s="14" t="s">
        <v>78</v>
      </c>
      <c r="AY187" s="184" t="s">
        <v>142</v>
      </c>
    </row>
    <row r="188" spans="1:65" s="14" customFormat="1" ht="11.25">
      <c r="B188" s="183"/>
      <c r="D188" s="176" t="s">
        <v>150</v>
      </c>
      <c r="E188" s="184" t="s">
        <v>1</v>
      </c>
      <c r="F188" s="185" t="s">
        <v>917</v>
      </c>
      <c r="H188" s="186">
        <v>656.5</v>
      </c>
      <c r="I188" s="187"/>
      <c r="L188" s="183"/>
      <c r="M188" s="188"/>
      <c r="N188" s="189"/>
      <c r="O188" s="189"/>
      <c r="P188" s="189"/>
      <c r="Q188" s="189"/>
      <c r="R188" s="189"/>
      <c r="S188" s="189"/>
      <c r="T188" s="190"/>
      <c r="AT188" s="184" t="s">
        <v>150</v>
      </c>
      <c r="AU188" s="184" t="s">
        <v>88</v>
      </c>
      <c r="AV188" s="14" t="s">
        <v>88</v>
      </c>
      <c r="AW188" s="14" t="s">
        <v>34</v>
      </c>
      <c r="AX188" s="14" t="s">
        <v>78</v>
      </c>
      <c r="AY188" s="184" t="s">
        <v>142</v>
      </c>
    </row>
    <row r="189" spans="1:65" s="14" customFormat="1" ht="11.25">
      <c r="B189" s="183"/>
      <c r="D189" s="176" t="s">
        <v>150</v>
      </c>
      <c r="E189" s="184" t="s">
        <v>1</v>
      </c>
      <c r="F189" s="185" t="s">
        <v>918</v>
      </c>
      <c r="H189" s="186">
        <v>10</v>
      </c>
      <c r="I189" s="187"/>
      <c r="L189" s="183"/>
      <c r="M189" s="188"/>
      <c r="N189" s="189"/>
      <c r="O189" s="189"/>
      <c r="P189" s="189"/>
      <c r="Q189" s="189"/>
      <c r="R189" s="189"/>
      <c r="S189" s="189"/>
      <c r="T189" s="190"/>
      <c r="AT189" s="184" t="s">
        <v>150</v>
      </c>
      <c r="AU189" s="184" t="s">
        <v>88</v>
      </c>
      <c r="AV189" s="14" t="s">
        <v>88</v>
      </c>
      <c r="AW189" s="14" t="s">
        <v>34</v>
      </c>
      <c r="AX189" s="14" t="s">
        <v>78</v>
      </c>
      <c r="AY189" s="184" t="s">
        <v>142</v>
      </c>
    </row>
    <row r="190" spans="1:65" s="14" customFormat="1" ht="11.25">
      <c r="B190" s="183"/>
      <c r="D190" s="176" t="s">
        <v>150</v>
      </c>
      <c r="E190" s="184" t="s">
        <v>1</v>
      </c>
      <c r="F190" s="185" t="s">
        <v>919</v>
      </c>
      <c r="H190" s="186">
        <v>35</v>
      </c>
      <c r="I190" s="187"/>
      <c r="L190" s="183"/>
      <c r="M190" s="188"/>
      <c r="N190" s="189"/>
      <c r="O190" s="189"/>
      <c r="P190" s="189"/>
      <c r="Q190" s="189"/>
      <c r="R190" s="189"/>
      <c r="S190" s="189"/>
      <c r="T190" s="190"/>
      <c r="AT190" s="184" t="s">
        <v>150</v>
      </c>
      <c r="AU190" s="184" t="s">
        <v>88</v>
      </c>
      <c r="AV190" s="14" t="s">
        <v>88</v>
      </c>
      <c r="AW190" s="14" t="s">
        <v>34</v>
      </c>
      <c r="AX190" s="14" t="s">
        <v>78</v>
      </c>
      <c r="AY190" s="184" t="s">
        <v>142</v>
      </c>
    </row>
    <row r="191" spans="1:65" s="14" customFormat="1" ht="11.25">
      <c r="B191" s="183"/>
      <c r="D191" s="176" t="s">
        <v>150</v>
      </c>
      <c r="E191" s="184" t="s">
        <v>1</v>
      </c>
      <c r="F191" s="185" t="s">
        <v>920</v>
      </c>
      <c r="H191" s="186">
        <v>132</v>
      </c>
      <c r="I191" s="187"/>
      <c r="L191" s="183"/>
      <c r="M191" s="188"/>
      <c r="N191" s="189"/>
      <c r="O191" s="189"/>
      <c r="P191" s="189"/>
      <c r="Q191" s="189"/>
      <c r="R191" s="189"/>
      <c r="S191" s="189"/>
      <c r="T191" s="190"/>
      <c r="AT191" s="184" t="s">
        <v>150</v>
      </c>
      <c r="AU191" s="184" t="s">
        <v>88</v>
      </c>
      <c r="AV191" s="14" t="s">
        <v>88</v>
      </c>
      <c r="AW191" s="14" t="s">
        <v>34</v>
      </c>
      <c r="AX191" s="14" t="s">
        <v>78</v>
      </c>
      <c r="AY191" s="184" t="s">
        <v>142</v>
      </c>
    </row>
    <row r="192" spans="1:65" s="14" customFormat="1" ht="11.25">
      <c r="B192" s="183"/>
      <c r="D192" s="176" t="s">
        <v>150</v>
      </c>
      <c r="E192" s="184" t="s">
        <v>1</v>
      </c>
      <c r="F192" s="185" t="s">
        <v>921</v>
      </c>
      <c r="H192" s="186">
        <v>136.5</v>
      </c>
      <c r="I192" s="187"/>
      <c r="L192" s="183"/>
      <c r="M192" s="188"/>
      <c r="N192" s="189"/>
      <c r="O192" s="189"/>
      <c r="P192" s="189"/>
      <c r="Q192" s="189"/>
      <c r="R192" s="189"/>
      <c r="S192" s="189"/>
      <c r="T192" s="190"/>
      <c r="AT192" s="184" t="s">
        <v>150</v>
      </c>
      <c r="AU192" s="184" t="s">
        <v>88</v>
      </c>
      <c r="AV192" s="14" t="s">
        <v>88</v>
      </c>
      <c r="AW192" s="14" t="s">
        <v>34</v>
      </c>
      <c r="AX192" s="14" t="s">
        <v>78</v>
      </c>
      <c r="AY192" s="184" t="s">
        <v>142</v>
      </c>
    </row>
    <row r="193" spans="1:65" s="14" customFormat="1" ht="11.25">
      <c r="B193" s="183"/>
      <c r="D193" s="176" t="s">
        <v>150</v>
      </c>
      <c r="E193" s="184" t="s">
        <v>1</v>
      </c>
      <c r="F193" s="185" t="s">
        <v>922</v>
      </c>
      <c r="H193" s="186">
        <v>136</v>
      </c>
      <c r="I193" s="187"/>
      <c r="L193" s="183"/>
      <c r="M193" s="188"/>
      <c r="N193" s="189"/>
      <c r="O193" s="189"/>
      <c r="P193" s="189"/>
      <c r="Q193" s="189"/>
      <c r="R193" s="189"/>
      <c r="S193" s="189"/>
      <c r="T193" s="190"/>
      <c r="AT193" s="184" t="s">
        <v>150</v>
      </c>
      <c r="AU193" s="184" t="s">
        <v>88</v>
      </c>
      <c r="AV193" s="14" t="s">
        <v>88</v>
      </c>
      <c r="AW193" s="14" t="s">
        <v>34</v>
      </c>
      <c r="AX193" s="14" t="s">
        <v>78</v>
      </c>
      <c r="AY193" s="184" t="s">
        <v>142</v>
      </c>
    </row>
    <row r="194" spans="1:65" s="14" customFormat="1" ht="11.25">
      <c r="B194" s="183"/>
      <c r="D194" s="176" t="s">
        <v>150</v>
      </c>
      <c r="E194" s="184" t="s">
        <v>1</v>
      </c>
      <c r="F194" s="185" t="s">
        <v>923</v>
      </c>
      <c r="H194" s="186">
        <v>25</v>
      </c>
      <c r="I194" s="187"/>
      <c r="L194" s="183"/>
      <c r="M194" s="188"/>
      <c r="N194" s="189"/>
      <c r="O194" s="189"/>
      <c r="P194" s="189"/>
      <c r="Q194" s="189"/>
      <c r="R194" s="189"/>
      <c r="S194" s="189"/>
      <c r="T194" s="190"/>
      <c r="AT194" s="184" t="s">
        <v>150</v>
      </c>
      <c r="AU194" s="184" t="s">
        <v>88</v>
      </c>
      <c r="AV194" s="14" t="s">
        <v>88</v>
      </c>
      <c r="AW194" s="14" t="s">
        <v>34</v>
      </c>
      <c r="AX194" s="14" t="s">
        <v>78</v>
      </c>
      <c r="AY194" s="184" t="s">
        <v>142</v>
      </c>
    </row>
    <row r="195" spans="1:65" s="15" customFormat="1" ht="11.25">
      <c r="B195" s="191"/>
      <c r="D195" s="176" t="s">
        <v>150</v>
      </c>
      <c r="E195" s="192" t="s">
        <v>1</v>
      </c>
      <c r="F195" s="193" t="s">
        <v>163</v>
      </c>
      <c r="H195" s="194">
        <v>1590.25</v>
      </c>
      <c r="I195" s="195"/>
      <c r="L195" s="191"/>
      <c r="M195" s="196"/>
      <c r="N195" s="197"/>
      <c r="O195" s="197"/>
      <c r="P195" s="197"/>
      <c r="Q195" s="197"/>
      <c r="R195" s="197"/>
      <c r="S195" s="197"/>
      <c r="T195" s="198"/>
      <c r="AT195" s="192" t="s">
        <v>150</v>
      </c>
      <c r="AU195" s="192" t="s">
        <v>88</v>
      </c>
      <c r="AV195" s="15" t="s">
        <v>148</v>
      </c>
      <c r="AW195" s="15" t="s">
        <v>34</v>
      </c>
      <c r="AX195" s="15" t="s">
        <v>86</v>
      </c>
      <c r="AY195" s="192" t="s">
        <v>142</v>
      </c>
    </row>
    <row r="196" spans="1:65" s="2" customFormat="1" ht="21.75" customHeight="1">
      <c r="A196" s="33"/>
      <c r="B196" s="161"/>
      <c r="C196" s="162" t="s">
        <v>230</v>
      </c>
      <c r="D196" s="162" t="s">
        <v>144</v>
      </c>
      <c r="E196" s="163" t="s">
        <v>947</v>
      </c>
      <c r="F196" s="164" t="s">
        <v>948</v>
      </c>
      <c r="G196" s="165" t="s">
        <v>147</v>
      </c>
      <c r="H196" s="166">
        <v>1590.25</v>
      </c>
      <c r="I196" s="167"/>
      <c r="J196" s="168">
        <f>ROUND(I196*H196,2)</f>
        <v>0</v>
      </c>
      <c r="K196" s="164" t="s">
        <v>1046</v>
      </c>
      <c r="L196" s="34"/>
      <c r="M196" s="169" t="s">
        <v>1</v>
      </c>
      <c r="N196" s="170" t="s">
        <v>43</v>
      </c>
      <c r="O196" s="59"/>
      <c r="P196" s="171">
        <f>O196*H196</f>
        <v>0</v>
      </c>
      <c r="Q196" s="171">
        <v>0</v>
      </c>
      <c r="R196" s="171">
        <f>Q196*H196</f>
        <v>0</v>
      </c>
      <c r="S196" s="171">
        <v>0</v>
      </c>
      <c r="T196" s="17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73" t="s">
        <v>148</v>
      </c>
      <c r="AT196" s="173" t="s">
        <v>144</v>
      </c>
      <c r="AU196" s="173" t="s">
        <v>88</v>
      </c>
      <c r="AY196" s="18" t="s">
        <v>142</v>
      </c>
      <c r="BE196" s="174">
        <f>IF(N196="základní",J196,0)</f>
        <v>0</v>
      </c>
      <c r="BF196" s="174">
        <f>IF(N196="snížená",J196,0)</f>
        <v>0</v>
      </c>
      <c r="BG196" s="174">
        <f>IF(N196="zákl. přenesená",J196,0)</f>
        <v>0</v>
      </c>
      <c r="BH196" s="174">
        <f>IF(N196="sníž. přenesená",J196,0)</f>
        <v>0</v>
      </c>
      <c r="BI196" s="174">
        <f>IF(N196="nulová",J196,0)</f>
        <v>0</v>
      </c>
      <c r="BJ196" s="18" t="s">
        <v>86</v>
      </c>
      <c r="BK196" s="174">
        <f>ROUND(I196*H196,2)</f>
        <v>0</v>
      </c>
      <c r="BL196" s="18" t="s">
        <v>148</v>
      </c>
      <c r="BM196" s="173" t="s">
        <v>949</v>
      </c>
    </row>
    <row r="197" spans="1:65" s="14" customFormat="1" ht="11.25">
      <c r="B197" s="183"/>
      <c r="D197" s="176" t="s">
        <v>150</v>
      </c>
      <c r="E197" s="184" t="s">
        <v>1</v>
      </c>
      <c r="F197" s="185" t="s">
        <v>950</v>
      </c>
      <c r="H197" s="186">
        <v>1590.25</v>
      </c>
      <c r="I197" s="187"/>
      <c r="L197" s="183"/>
      <c r="M197" s="188"/>
      <c r="N197" s="189"/>
      <c r="O197" s="189"/>
      <c r="P197" s="189"/>
      <c r="Q197" s="189"/>
      <c r="R197" s="189"/>
      <c r="S197" s="189"/>
      <c r="T197" s="190"/>
      <c r="AT197" s="184" t="s">
        <v>150</v>
      </c>
      <c r="AU197" s="184" t="s">
        <v>88</v>
      </c>
      <c r="AV197" s="14" t="s">
        <v>88</v>
      </c>
      <c r="AW197" s="14" t="s">
        <v>34</v>
      </c>
      <c r="AX197" s="14" t="s">
        <v>78</v>
      </c>
      <c r="AY197" s="184" t="s">
        <v>142</v>
      </c>
    </row>
    <row r="198" spans="1:65" s="15" customFormat="1" ht="11.25">
      <c r="B198" s="191"/>
      <c r="D198" s="176" t="s">
        <v>150</v>
      </c>
      <c r="E198" s="192" t="s">
        <v>1</v>
      </c>
      <c r="F198" s="193" t="s">
        <v>163</v>
      </c>
      <c r="H198" s="194">
        <v>1590.25</v>
      </c>
      <c r="I198" s="195"/>
      <c r="L198" s="191"/>
      <c r="M198" s="196"/>
      <c r="N198" s="197"/>
      <c r="O198" s="197"/>
      <c r="P198" s="197"/>
      <c r="Q198" s="197"/>
      <c r="R198" s="197"/>
      <c r="S198" s="197"/>
      <c r="T198" s="198"/>
      <c r="AT198" s="192" t="s">
        <v>150</v>
      </c>
      <c r="AU198" s="192" t="s">
        <v>88</v>
      </c>
      <c r="AV198" s="15" t="s">
        <v>148</v>
      </c>
      <c r="AW198" s="15" t="s">
        <v>34</v>
      </c>
      <c r="AX198" s="15" t="s">
        <v>86</v>
      </c>
      <c r="AY198" s="192" t="s">
        <v>142</v>
      </c>
    </row>
    <row r="199" spans="1:65" s="2" customFormat="1" ht="21.75" customHeight="1">
      <c r="A199" s="33"/>
      <c r="B199" s="161"/>
      <c r="C199" s="162" t="s">
        <v>238</v>
      </c>
      <c r="D199" s="162" t="s">
        <v>144</v>
      </c>
      <c r="E199" s="163" t="s">
        <v>261</v>
      </c>
      <c r="F199" s="164" t="s">
        <v>262</v>
      </c>
      <c r="G199" s="165" t="s">
        <v>147</v>
      </c>
      <c r="H199" s="166">
        <v>477.75</v>
      </c>
      <c r="I199" s="167"/>
      <c r="J199" s="168">
        <f>ROUND(I199*H199,2)</f>
        <v>0</v>
      </c>
      <c r="K199" s="164" t="s">
        <v>1046</v>
      </c>
      <c r="L199" s="34"/>
      <c r="M199" s="169" t="s">
        <v>1</v>
      </c>
      <c r="N199" s="170" t="s">
        <v>43</v>
      </c>
      <c r="O199" s="59"/>
      <c r="P199" s="171">
        <f>O199*H199</f>
        <v>0</v>
      </c>
      <c r="Q199" s="171">
        <v>0</v>
      </c>
      <c r="R199" s="171">
        <f>Q199*H199</f>
        <v>0</v>
      </c>
      <c r="S199" s="171">
        <v>0</v>
      </c>
      <c r="T199" s="17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3" t="s">
        <v>148</v>
      </c>
      <c r="AT199" s="173" t="s">
        <v>144</v>
      </c>
      <c r="AU199" s="173" t="s">
        <v>88</v>
      </c>
      <c r="AY199" s="18" t="s">
        <v>142</v>
      </c>
      <c r="BE199" s="174">
        <f>IF(N199="základní",J199,0)</f>
        <v>0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18" t="s">
        <v>86</v>
      </c>
      <c r="BK199" s="174">
        <f>ROUND(I199*H199,2)</f>
        <v>0</v>
      </c>
      <c r="BL199" s="18" t="s">
        <v>148</v>
      </c>
      <c r="BM199" s="173" t="s">
        <v>951</v>
      </c>
    </row>
    <row r="200" spans="1:65" s="14" customFormat="1" ht="11.25">
      <c r="B200" s="183"/>
      <c r="D200" s="176" t="s">
        <v>150</v>
      </c>
      <c r="E200" s="184" t="s">
        <v>1</v>
      </c>
      <c r="F200" s="185" t="s">
        <v>952</v>
      </c>
      <c r="H200" s="186">
        <v>477.75</v>
      </c>
      <c r="I200" s="187"/>
      <c r="L200" s="183"/>
      <c r="M200" s="188"/>
      <c r="N200" s="189"/>
      <c r="O200" s="189"/>
      <c r="P200" s="189"/>
      <c r="Q200" s="189"/>
      <c r="R200" s="189"/>
      <c r="S200" s="189"/>
      <c r="T200" s="190"/>
      <c r="AT200" s="184" t="s">
        <v>150</v>
      </c>
      <c r="AU200" s="184" t="s">
        <v>88</v>
      </c>
      <c r="AV200" s="14" t="s">
        <v>88</v>
      </c>
      <c r="AW200" s="14" t="s">
        <v>34</v>
      </c>
      <c r="AX200" s="14" t="s">
        <v>86</v>
      </c>
      <c r="AY200" s="184" t="s">
        <v>142</v>
      </c>
    </row>
    <row r="201" spans="1:65" s="2" customFormat="1" ht="16.5" customHeight="1">
      <c r="A201" s="33"/>
      <c r="B201" s="161"/>
      <c r="C201" s="162" t="s">
        <v>243</v>
      </c>
      <c r="D201" s="162" t="s">
        <v>144</v>
      </c>
      <c r="E201" s="163" t="s">
        <v>736</v>
      </c>
      <c r="F201" s="164" t="s">
        <v>737</v>
      </c>
      <c r="G201" s="165" t="s">
        <v>147</v>
      </c>
      <c r="H201" s="166">
        <v>1590.25</v>
      </c>
      <c r="I201" s="167"/>
      <c r="J201" s="168">
        <f>ROUND(I201*H201,2)</f>
        <v>0</v>
      </c>
      <c r="K201" s="164" t="s">
        <v>1</v>
      </c>
      <c r="L201" s="34"/>
      <c r="M201" s="169" t="s">
        <v>1</v>
      </c>
      <c r="N201" s="170" t="s">
        <v>43</v>
      </c>
      <c r="O201" s="59"/>
      <c r="P201" s="171">
        <f>O201*H201</f>
        <v>0</v>
      </c>
      <c r="Q201" s="171">
        <v>0</v>
      </c>
      <c r="R201" s="171">
        <f>Q201*H201</f>
        <v>0</v>
      </c>
      <c r="S201" s="171">
        <v>0</v>
      </c>
      <c r="T201" s="17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3" t="s">
        <v>148</v>
      </c>
      <c r="AT201" s="173" t="s">
        <v>144</v>
      </c>
      <c r="AU201" s="173" t="s">
        <v>88</v>
      </c>
      <c r="AY201" s="18" t="s">
        <v>142</v>
      </c>
      <c r="BE201" s="174">
        <f>IF(N201="základní",J201,0)</f>
        <v>0</v>
      </c>
      <c r="BF201" s="174">
        <f>IF(N201="snížená",J201,0)</f>
        <v>0</v>
      </c>
      <c r="BG201" s="174">
        <f>IF(N201="zákl. přenesená",J201,0)</f>
        <v>0</v>
      </c>
      <c r="BH201" s="174">
        <f>IF(N201="sníž. přenesená",J201,0)</f>
        <v>0</v>
      </c>
      <c r="BI201" s="174">
        <f>IF(N201="nulová",J201,0)</f>
        <v>0</v>
      </c>
      <c r="BJ201" s="18" t="s">
        <v>86</v>
      </c>
      <c r="BK201" s="174">
        <f>ROUND(I201*H201,2)</f>
        <v>0</v>
      </c>
      <c r="BL201" s="18" t="s">
        <v>148</v>
      </c>
      <c r="BM201" s="173" t="s">
        <v>953</v>
      </c>
    </row>
    <row r="202" spans="1:65" s="2" customFormat="1" ht="16.5" customHeight="1">
      <c r="A202" s="33"/>
      <c r="B202" s="161"/>
      <c r="C202" s="162" t="s">
        <v>249</v>
      </c>
      <c r="D202" s="162" t="s">
        <v>144</v>
      </c>
      <c r="E202" s="163" t="s">
        <v>739</v>
      </c>
      <c r="F202" s="164" t="s">
        <v>740</v>
      </c>
      <c r="G202" s="165" t="s">
        <v>147</v>
      </c>
      <c r="H202" s="166">
        <v>1590.25</v>
      </c>
      <c r="I202" s="167"/>
      <c r="J202" s="168">
        <f>ROUND(I202*H202,2)</f>
        <v>0</v>
      </c>
      <c r="K202" s="164" t="s">
        <v>1</v>
      </c>
      <c r="L202" s="34"/>
      <c r="M202" s="169" t="s">
        <v>1</v>
      </c>
      <c r="N202" s="170" t="s">
        <v>43</v>
      </c>
      <c r="O202" s="59"/>
      <c r="P202" s="171">
        <f>O202*H202</f>
        <v>0</v>
      </c>
      <c r="Q202" s="171">
        <v>0</v>
      </c>
      <c r="R202" s="171">
        <f>Q202*H202</f>
        <v>0</v>
      </c>
      <c r="S202" s="171">
        <v>0</v>
      </c>
      <c r="T202" s="17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3" t="s">
        <v>148</v>
      </c>
      <c r="AT202" s="173" t="s">
        <v>144</v>
      </c>
      <c r="AU202" s="173" t="s">
        <v>88</v>
      </c>
      <c r="AY202" s="18" t="s">
        <v>142</v>
      </c>
      <c r="BE202" s="174">
        <f>IF(N202="základní",J202,0)</f>
        <v>0</v>
      </c>
      <c r="BF202" s="174">
        <f>IF(N202="snížená",J202,0)</f>
        <v>0</v>
      </c>
      <c r="BG202" s="174">
        <f>IF(N202="zákl. přenesená",J202,0)</f>
        <v>0</v>
      </c>
      <c r="BH202" s="174">
        <f>IF(N202="sníž. přenesená",J202,0)</f>
        <v>0</v>
      </c>
      <c r="BI202" s="174">
        <f>IF(N202="nulová",J202,0)</f>
        <v>0</v>
      </c>
      <c r="BJ202" s="18" t="s">
        <v>86</v>
      </c>
      <c r="BK202" s="174">
        <f>ROUND(I202*H202,2)</f>
        <v>0</v>
      </c>
      <c r="BL202" s="18" t="s">
        <v>148</v>
      </c>
      <c r="BM202" s="173" t="s">
        <v>954</v>
      </c>
    </row>
    <row r="203" spans="1:65" s="2" customFormat="1" ht="16.5" customHeight="1">
      <c r="A203" s="33"/>
      <c r="B203" s="161"/>
      <c r="C203" s="162" t="s">
        <v>8</v>
      </c>
      <c r="D203" s="162" t="s">
        <v>144</v>
      </c>
      <c r="E203" s="163" t="s">
        <v>955</v>
      </c>
      <c r="F203" s="164" t="s">
        <v>956</v>
      </c>
      <c r="G203" s="165" t="s">
        <v>147</v>
      </c>
      <c r="H203" s="166">
        <v>1590.25</v>
      </c>
      <c r="I203" s="167"/>
      <c r="J203" s="168">
        <f>ROUND(I203*H203,2)</f>
        <v>0</v>
      </c>
      <c r="K203" s="164" t="s">
        <v>1046</v>
      </c>
      <c r="L203" s="34"/>
      <c r="M203" s="169" t="s">
        <v>1</v>
      </c>
      <c r="N203" s="170" t="s">
        <v>43</v>
      </c>
      <c r="O203" s="59"/>
      <c r="P203" s="171">
        <f>O203*H203</f>
        <v>0</v>
      </c>
      <c r="Q203" s="171">
        <v>1.2700000000000001E-3</v>
      </c>
      <c r="R203" s="171">
        <f>Q203*H203</f>
        <v>2.0196175000000003</v>
      </c>
      <c r="S203" s="171">
        <v>0</v>
      </c>
      <c r="T203" s="17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3" t="s">
        <v>148</v>
      </c>
      <c r="AT203" s="173" t="s">
        <v>144</v>
      </c>
      <c r="AU203" s="173" t="s">
        <v>88</v>
      </c>
      <c r="AY203" s="18" t="s">
        <v>142</v>
      </c>
      <c r="BE203" s="174">
        <f>IF(N203="základní",J203,0)</f>
        <v>0</v>
      </c>
      <c r="BF203" s="174">
        <f>IF(N203="snížená",J203,0)</f>
        <v>0</v>
      </c>
      <c r="BG203" s="174">
        <f>IF(N203="zákl. přenesená",J203,0)</f>
        <v>0</v>
      </c>
      <c r="BH203" s="174">
        <f>IF(N203="sníž. přenesená",J203,0)</f>
        <v>0</v>
      </c>
      <c r="BI203" s="174">
        <f>IF(N203="nulová",J203,0)</f>
        <v>0</v>
      </c>
      <c r="BJ203" s="18" t="s">
        <v>86</v>
      </c>
      <c r="BK203" s="174">
        <f>ROUND(I203*H203,2)</f>
        <v>0</v>
      </c>
      <c r="BL203" s="18" t="s">
        <v>148</v>
      </c>
      <c r="BM203" s="173" t="s">
        <v>957</v>
      </c>
    </row>
    <row r="204" spans="1:65" s="14" customFormat="1" ht="11.25">
      <c r="B204" s="183"/>
      <c r="D204" s="176" t="s">
        <v>150</v>
      </c>
      <c r="E204" s="184" t="s">
        <v>1</v>
      </c>
      <c r="F204" s="185" t="s">
        <v>950</v>
      </c>
      <c r="H204" s="186">
        <v>1590.25</v>
      </c>
      <c r="I204" s="187"/>
      <c r="L204" s="183"/>
      <c r="M204" s="188"/>
      <c r="N204" s="189"/>
      <c r="O204" s="189"/>
      <c r="P204" s="189"/>
      <c r="Q204" s="189"/>
      <c r="R204" s="189"/>
      <c r="S204" s="189"/>
      <c r="T204" s="190"/>
      <c r="AT204" s="184" t="s">
        <v>150</v>
      </c>
      <c r="AU204" s="184" t="s">
        <v>88</v>
      </c>
      <c r="AV204" s="14" t="s">
        <v>88</v>
      </c>
      <c r="AW204" s="14" t="s">
        <v>34</v>
      </c>
      <c r="AX204" s="14" t="s">
        <v>78</v>
      </c>
      <c r="AY204" s="184" t="s">
        <v>142</v>
      </c>
    </row>
    <row r="205" spans="1:65" s="15" customFormat="1" ht="11.25">
      <c r="B205" s="191"/>
      <c r="D205" s="176" t="s">
        <v>150</v>
      </c>
      <c r="E205" s="192" t="s">
        <v>1</v>
      </c>
      <c r="F205" s="193" t="s">
        <v>163</v>
      </c>
      <c r="H205" s="194">
        <v>1590.25</v>
      </c>
      <c r="I205" s="195"/>
      <c r="L205" s="191"/>
      <c r="M205" s="196"/>
      <c r="N205" s="197"/>
      <c r="O205" s="197"/>
      <c r="P205" s="197"/>
      <c r="Q205" s="197"/>
      <c r="R205" s="197"/>
      <c r="S205" s="197"/>
      <c r="T205" s="198"/>
      <c r="AT205" s="192" t="s">
        <v>150</v>
      </c>
      <c r="AU205" s="192" t="s">
        <v>88</v>
      </c>
      <c r="AV205" s="15" t="s">
        <v>148</v>
      </c>
      <c r="AW205" s="15" t="s">
        <v>34</v>
      </c>
      <c r="AX205" s="15" t="s">
        <v>86</v>
      </c>
      <c r="AY205" s="192" t="s">
        <v>142</v>
      </c>
    </row>
    <row r="206" spans="1:65" s="2" customFormat="1" ht="16.5" customHeight="1">
      <c r="A206" s="33"/>
      <c r="B206" s="161"/>
      <c r="C206" s="207" t="s">
        <v>260</v>
      </c>
      <c r="D206" s="207" t="s">
        <v>255</v>
      </c>
      <c r="E206" s="208" t="s">
        <v>719</v>
      </c>
      <c r="F206" s="209" t="s">
        <v>720</v>
      </c>
      <c r="G206" s="210" t="s">
        <v>721</v>
      </c>
      <c r="H206" s="211">
        <v>47.707999999999998</v>
      </c>
      <c r="I206" s="212"/>
      <c r="J206" s="213">
        <f>ROUND(I206*H206,2)</f>
        <v>0</v>
      </c>
      <c r="K206" s="209" t="s">
        <v>1046</v>
      </c>
      <c r="L206" s="214"/>
      <c r="M206" s="215" t="s">
        <v>1</v>
      </c>
      <c r="N206" s="216" t="s">
        <v>43</v>
      </c>
      <c r="O206" s="59"/>
      <c r="P206" s="171">
        <f>O206*H206</f>
        <v>0</v>
      </c>
      <c r="Q206" s="171">
        <v>1E-3</v>
      </c>
      <c r="R206" s="171">
        <f>Q206*H206</f>
        <v>4.7708E-2</v>
      </c>
      <c r="S206" s="171">
        <v>0</v>
      </c>
      <c r="T206" s="17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3" t="s">
        <v>215</v>
      </c>
      <c r="AT206" s="173" t="s">
        <v>255</v>
      </c>
      <c r="AU206" s="173" t="s">
        <v>88</v>
      </c>
      <c r="AY206" s="18" t="s">
        <v>142</v>
      </c>
      <c r="BE206" s="174">
        <f>IF(N206="základní",J206,0)</f>
        <v>0</v>
      </c>
      <c r="BF206" s="174">
        <f>IF(N206="snížená",J206,0)</f>
        <v>0</v>
      </c>
      <c r="BG206" s="174">
        <f>IF(N206="zákl. přenesená",J206,0)</f>
        <v>0</v>
      </c>
      <c r="BH206" s="174">
        <f>IF(N206="sníž. přenesená",J206,0)</f>
        <v>0</v>
      </c>
      <c r="BI206" s="174">
        <f>IF(N206="nulová",J206,0)</f>
        <v>0</v>
      </c>
      <c r="BJ206" s="18" t="s">
        <v>86</v>
      </c>
      <c r="BK206" s="174">
        <f>ROUND(I206*H206,2)</f>
        <v>0</v>
      </c>
      <c r="BL206" s="18" t="s">
        <v>148</v>
      </c>
      <c r="BM206" s="173" t="s">
        <v>958</v>
      </c>
    </row>
    <row r="207" spans="1:65" s="14" customFormat="1" ht="11.25">
      <c r="B207" s="183"/>
      <c r="D207" s="176" t="s">
        <v>150</v>
      </c>
      <c r="E207" s="184" t="s">
        <v>1</v>
      </c>
      <c r="F207" s="185" t="s">
        <v>959</v>
      </c>
      <c r="H207" s="186">
        <v>47.707999999999998</v>
      </c>
      <c r="I207" s="187"/>
      <c r="L207" s="183"/>
      <c r="M207" s="188"/>
      <c r="N207" s="189"/>
      <c r="O207" s="189"/>
      <c r="P207" s="189"/>
      <c r="Q207" s="189"/>
      <c r="R207" s="189"/>
      <c r="S207" s="189"/>
      <c r="T207" s="190"/>
      <c r="AT207" s="184" t="s">
        <v>150</v>
      </c>
      <c r="AU207" s="184" t="s">
        <v>88</v>
      </c>
      <c r="AV207" s="14" t="s">
        <v>88</v>
      </c>
      <c r="AW207" s="14" t="s">
        <v>34</v>
      </c>
      <c r="AX207" s="14" t="s">
        <v>86</v>
      </c>
      <c r="AY207" s="184" t="s">
        <v>142</v>
      </c>
    </row>
    <row r="208" spans="1:65" s="2" customFormat="1" ht="21.75" customHeight="1">
      <c r="A208" s="33"/>
      <c r="B208" s="161"/>
      <c r="C208" s="162" t="s">
        <v>265</v>
      </c>
      <c r="D208" s="162" t="s">
        <v>144</v>
      </c>
      <c r="E208" s="163" t="s">
        <v>960</v>
      </c>
      <c r="F208" s="164" t="s">
        <v>961</v>
      </c>
      <c r="G208" s="165" t="s">
        <v>362</v>
      </c>
      <c r="H208" s="166">
        <v>12</v>
      </c>
      <c r="I208" s="167"/>
      <c r="J208" s="168">
        <f>ROUND(I208*H208,2)</f>
        <v>0</v>
      </c>
      <c r="K208" s="164" t="s">
        <v>1046</v>
      </c>
      <c r="L208" s="34"/>
      <c r="M208" s="169" t="s">
        <v>1</v>
      </c>
      <c r="N208" s="170" t="s">
        <v>43</v>
      </c>
      <c r="O208" s="59"/>
      <c r="P208" s="171">
        <f>O208*H208</f>
        <v>0</v>
      </c>
      <c r="Q208" s="171">
        <v>0</v>
      </c>
      <c r="R208" s="171">
        <f>Q208*H208</f>
        <v>0</v>
      </c>
      <c r="S208" s="171">
        <v>0</v>
      </c>
      <c r="T208" s="17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3" t="s">
        <v>148</v>
      </c>
      <c r="AT208" s="173" t="s">
        <v>144</v>
      </c>
      <c r="AU208" s="173" t="s">
        <v>88</v>
      </c>
      <c r="AY208" s="18" t="s">
        <v>142</v>
      </c>
      <c r="BE208" s="174">
        <f>IF(N208="základní",J208,0)</f>
        <v>0</v>
      </c>
      <c r="BF208" s="174">
        <f>IF(N208="snížená",J208,0)</f>
        <v>0</v>
      </c>
      <c r="BG208" s="174">
        <f>IF(N208="zákl. přenesená",J208,0)</f>
        <v>0</v>
      </c>
      <c r="BH208" s="174">
        <f>IF(N208="sníž. přenesená",J208,0)</f>
        <v>0</v>
      </c>
      <c r="BI208" s="174">
        <f>IF(N208="nulová",J208,0)</f>
        <v>0</v>
      </c>
      <c r="BJ208" s="18" t="s">
        <v>86</v>
      </c>
      <c r="BK208" s="174">
        <f>ROUND(I208*H208,2)</f>
        <v>0</v>
      </c>
      <c r="BL208" s="18" t="s">
        <v>148</v>
      </c>
      <c r="BM208" s="173" t="s">
        <v>962</v>
      </c>
    </row>
    <row r="209" spans="1:65" s="2" customFormat="1" ht="16.5" customHeight="1">
      <c r="A209" s="33"/>
      <c r="B209" s="161"/>
      <c r="C209" s="207" t="s">
        <v>269</v>
      </c>
      <c r="D209" s="207" t="s">
        <v>255</v>
      </c>
      <c r="E209" s="208" t="s">
        <v>963</v>
      </c>
      <c r="F209" s="209" t="s">
        <v>964</v>
      </c>
      <c r="G209" s="210" t="s">
        <v>362</v>
      </c>
      <c r="H209" s="211">
        <v>12</v>
      </c>
      <c r="I209" s="212"/>
      <c r="J209" s="213">
        <f>ROUND(I209*H209,2)</f>
        <v>0</v>
      </c>
      <c r="K209" s="209" t="s">
        <v>1</v>
      </c>
      <c r="L209" s="214"/>
      <c r="M209" s="215" t="s">
        <v>1</v>
      </c>
      <c r="N209" s="216" t="s">
        <v>43</v>
      </c>
      <c r="O209" s="59"/>
      <c r="P209" s="171">
        <f>O209*H209</f>
        <v>0</v>
      </c>
      <c r="Q209" s="171">
        <v>0.04</v>
      </c>
      <c r="R209" s="171">
        <f>Q209*H209</f>
        <v>0.48</v>
      </c>
      <c r="S209" s="171">
        <v>0</v>
      </c>
      <c r="T209" s="17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3" t="s">
        <v>215</v>
      </c>
      <c r="AT209" s="173" t="s">
        <v>255</v>
      </c>
      <c r="AU209" s="173" t="s">
        <v>88</v>
      </c>
      <c r="AY209" s="18" t="s">
        <v>142</v>
      </c>
      <c r="BE209" s="174">
        <f>IF(N209="základní",J209,0)</f>
        <v>0</v>
      </c>
      <c r="BF209" s="174">
        <f>IF(N209="snížená",J209,0)</f>
        <v>0</v>
      </c>
      <c r="BG209" s="174">
        <f>IF(N209="zákl. přenesená",J209,0)</f>
        <v>0</v>
      </c>
      <c r="BH209" s="174">
        <f>IF(N209="sníž. přenesená",J209,0)</f>
        <v>0</v>
      </c>
      <c r="BI209" s="174">
        <f>IF(N209="nulová",J209,0)</f>
        <v>0</v>
      </c>
      <c r="BJ209" s="18" t="s">
        <v>86</v>
      </c>
      <c r="BK209" s="174">
        <f>ROUND(I209*H209,2)</f>
        <v>0</v>
      </c>
      <c r="BL209" s="18" t="s">
        <v>148</v>
      </c>
      <c r="BM209" s="173" t="s">
        <v>965</v>
      </c>
    </row>
    <row r="210" spans="1:65" s="12" customFormat="1" ht="22.9" customHeight="1">
      <c r="B210" s="148"/>
      <c r="D210" s="149" t="s">
        <v>77</v>
      </c>
      <c r="E210" s="159" t="s">
        <v>88</v>
      </c>
      <c r="F210" s="159" t="s">
        <v>264</v>
      </c>
      <c r="I210" s="151"/>
      <c r="J210" s="160">
        <f>BK210</f>
        <v>0</v>
      </c>
      <c r="L210" s="148"/>
      <c r="M210" s="153"/>
      <c r="N210" s="154"/>
      <c r="O210" s="154"/>
      <c r="P210" s="155">
        <f>SUM(P211:P212)</f>
        <v>0</v>
      </c>
      <c r="Q210" s="154"/>
      <c r="R210" s="155">
        <f>SUM(R211:R212)</f>
        <v>1.6790399999999999</v>
      </c>
      <c r="S210" s="154"/>
      <c r="T210" s="156">
        <f>SUM(T211:T212)</f>
        <v>0</v>
      </c>
      <c r="AR210" s="149" t="s">
        <v>86</v>
      </c>
      <c r="AT210" s="157" t="s">
        <v>77</v>
      </c>
      <c r="AU210" s="157" t="s">
        <v>86</v>
      </c>
      <c r="AY210" s="149" t="s">
        <v>142</v>
      </c>
      <c r="BK210" s="158">
        <f>SUM(BK211:BK212)</f>
        <v>0</v>
      </c>
    </row>
    <row r="211" spans="1:65" s="2" customFormat="1" ht="21.75" customHeight="1">
      <c r="A211" s="33"/>
      <c r="B211" s="161"/>
      <c r="C211" s="162" t="s">
        <v>278</v>
      </c>
      <c r="D211" s="162" t="s">
        <v>144</v>
      </c>
      <c r="E211" s="163" t="s">
        <v>299</v>
      </c>
      <c r="F211" s="164" t="s">
        <v>300</v>
      </c>
      <c r="G211" s="165" t="s">
        <v>185</v>
      </c>
      <c r="H211" s="166">
        <v>0.84799999999999998</v>
      </c>
      <c r="I211" s="167"/>
      <c r="J211" s="168">
        <f>ROUND(I211*H211,2)</f>
        <v>0</v>
      </c>
      <c r="K211" s="164" t="s">
        <v>1046</v>
      </c>
      <c r="L211" s="34"/>
      <c r="M211" s="169" t="s">
        <v>1</v>
      </c>
      <c r="N211" s="170" t="s">
        <v>43</v>
      </c>
      <c r="O211" s="59"/>
      <c r="P211" s="171">
        <f>O211*H211</f>
        <v>0</v>
      </c>
      <c r="Q211" s="171">
        <v>1.98</v>
      </c>
      <c r="R211" s="171">
        <f>Q211*H211</f>
        <v>1.6790399999999999</v>
      </c>
      <c r="S211" s="171">
        <v>0</v>
      </c>
      <c r="T211" s="17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73" t="s">
        <v>148</v>
      </c>
      <c r="AT211" s="173" t="s">
        <v>144</v>
      </c>
      <c r="AU211" s="173" t="s">
        <v>88</v>
      </c>
      <c r="AY211" s="18" t="s">
        <v>142</v>
      </c>
      <c r="BE211" s="174">
        <f>IF(N211="základní",J211,0)</f>
        <v>0</v>
      </c>
      <c r="BF211" s="174">
        <f>IF(N211="snížená",J211,0)</f>
        <v>0</v>
      </c>
      <c r="BG211" s="174">
        <f>IF(N211="zákl. přenesená",J211,0)</f>
        <v>0</v>
      </c>
      <c r="BH211" s="174">
        <f>IF(N211="sníž. přenesená",J211,0)</f>
        <v>0</v>
      </c>
      <c r="BI211" s="174">
        <f>IF(N211="nulová",J211,0)</f>
        <v>0</v>
      </c>
      <c r="BJ211" s="18" t="s">
        <v>86</v>
      </c>
      <c r="BK211" s="174">
        <f>ROUND(I211*H211,2)</f>
        <v>0</v>
      </c>
      <c r="BL211" s="18" t="s">
        <v>148</v>
      </c>
      <c r="BM211" s="173" t="s">
        <v>966</v>
      </c>
    </row>
    <row r="212" spans="1:65" s="14" customFormat="1" ht="11.25">
      <c r="B212" s="183"/>
      <c r="D212" s="176" t="s">
        <v>150</v>
      </c>
      <c r="E212" s="184" t="s">
        <v>1</v>
      </c>
      <c r="F212" s="185" t="s">
        <v>967</v>
      </c>
      <c r="H212" s="186">
        <v>0.84799999999999998</v>
      </c>
      <c r="I212" s="187"/>
      <c r="L212" s="183"/>
      <c r="M212" s="188"/>
      <c r="N212" s="189"/>
      <c r="O212" s="189"/>
      <c r="P212" s="189"/>
      <c r="Q212" s="189"/>
      <c r="R212" s="189"/>
      <c r="S212" s="189"/>
      <c r="T212" s="190"/>
      <c r="AT212" s="184" t="s">
        <v>150</v>
      </c>
      <c r="AU212" s="184" t="s">
        <v>88</v>
      </c>
      <c r="AV212" s="14" t="s">
        <v>88</v>
      </c>
      <c r="AW212" s="14" t="s">
        <v>34</v>
      </c>
      <c r="AX212" s="14" t="s">
        <v>86</v>
      </c>
      <c r="AY212" s="184" t="s">
        <v>142</v>
      </c>
    </row>
    <row r="213" spans="1:65" s="12" customFormat="1" ht="22.9" customHeight="1">
      <c r="B213" s="148"/>
      <c r="D213" s="149" t="s">
        <v>77</v>
      </c>
      <c r="E213" s="159" t="s">
        <v>167</v>
      </c>
      <c r="F213" s="159" t="s">
        <v>358</v>
      </c>
      <c r="I213" s="151"/>
      <c r="J213" s="160">
        <f>BK213</f>
        <v>0</v>
      </c>
      <c r="L213" s="148"/>
      <c r="M213" s="153"/>
      <c r="N213" s="154"/>
      <c r="O213" s="154"/>
      <c r="P213" s="155">
        <f>SUM(P214:P226)</f>
        <v>0</v>
      </c>
      <c r="Q213" s="154"/>
      <c r="R213" s="155">
        <f>SUM(R214:R226)</f>
        <v>20.554359999999999</v>
      </c>
      <c r="S213" s="154"/>
      <c r="T213" s="156">
        <f>SUM(T214:T226)</f>
        <v>0</v>
      </c>
      <c r="AR213" s="149" t="s">
        <v>86</v>
      </c>
      <c r="AT213" s="157" t="s">
        <v>77</v>
      </c>
      <c r="AU213" s="157" t="s">
        <v>86</v>
      </c>
      <c r="AY213" s="149" t="s">
        <v>142</v>
      </c>
      <c r="BK213" s="158">
        <f>SUM(BK214:BK226)</f>
        <v>0</v>
      </c>
    </row>
    <row r="214" spans="1:65" s="2" customFormat="1" ht="21.75" customHeight="1">
      <c r="A214" s="33"/>
      <c r="B214" s="161"/>
      <c r="C214" s="162" t="s">
        <v>283</v>
      </c>
      <c r="D214" s="162" t="s">
        <v>144</v>
      </c>
      <c r="E214" s="163" t="s">
        <v>968</v>
      </c>
      <c r="F214" s="164" t="s">
        <v>969</v>
      </c>
      <c r="G214" s="165" t="s">
        <v>362</v>
      </c>
      <c r="H214" s="166">
        <v>113</v>
      </c>
      <c r="I214" s="167"/>
      <c r="J214" s="168">
        <f>ROUND(I214*H214,2)</f>
        <v>0</v>
      </c>
      <c r="K214" s="164" t="s">
        <v>1046</v>
      </c>
      <c r="L214" s="34"/>
      <c r="M214" s="169" t="s">
        <v>1</v>
      </c>
      <c r="N214" s="170" t="s">
        <v>43</v>
      </c>
      <c r="O214" s="59"/>
      <c r="P214" s="171">
        <f>O214*H214</f>
        <v>0</v>
      </c>
      <c r="Q214" s="171">
        <v>0.17488999999999999</v>
      </c>
      <c r="R214" s="171">
        <f>Q214*H214</f>
        <v>19.76257</v>
      </c>
      <c r="S214" s="171">
        <v>0</v>
      </c>
      <c r="T214" s="17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3" t="s">
        <v>148</v>
      </c>
      <c r="AT214" s="173" t="s">
        <v>144</v>
      </c>
      <c r="AU214" s="173" t="s">
        <v>88</v>
      </c>
      <c r="AY214" s="18" t="s">
        <v>142</v>
      </c>
      <c r="BE214" s="174">
        <f>IF(N214="základní",J214,0)</f>
        <v>0</v>
      </c>
      <c r="BF214" s="174">
        <f>IF(N214="snížená",J214,0)</f>
        <v>0</v>
      </c>
      <c r="BG214" s="174">
        <f>IF(N214="zákl. přenesená",J214,0)</f>
        <v>0</v>
      </c>
      <c r="BH214" s="174">
        <f>IF(N214="sníž. přenesená",J214,0)</f>
        <v>0</v>
      </c>
      <c r="BI214" s="174">
        <f>IF(N214="nulová",J214,0)</f>
        <v>0</v>
      </c>
      <c r="BJ214" s="18" t="s">
        <v>86</v>
      </c>
      <c r="BK214" s="174">
        <f>ROUND(I214*H214,2)</f>
        <v>0</v>
      </c>
      <c r="BL214" s="18" t="s">
        <v>148</v>
      </c>
      <c r="BM214" s="173" t="s">
        <v>970</v>
      </c>
    </row>
    <row r="215" spans="1:65" s="14" customFormat="1" ht="11.25">
      <c r="B215" s="183"/>
      <c r="D215" s="176" t="s">
        <v>150</v>
      </c>
      <c r="E215" s="184" t="s">
        <v>1</v>
      </c>
      <c r="F215" s="185" t="s">
        <v>971</v>
      </c>
      <c r="H215" s="186">
        <v>113</v>
      </c>
      <c r="I215" s="187"/>
      <c r="L215" s="183"/>
      <c r="M215" s="188"/>
      <c r="N215" s="189"/>
      <c r="O215" s="189"/>
      <c r="P215" s="189"/>
      <c r="Q215" s="189"/>
      <c r="R215" s="189"/>
      <c r="S215" s="189"/>
      <c r="T215" s="190"/>
      <c r="AT215" s="184" t="s">
        <v>150</v>
      </c>
      <c r="AU215" s="184" t="s">
        <v>88</v>
      </c>
      <c r="AV215" s="14" t="s">
        <v>88</v>
      </c>
      <c r="AW215" s="14" t="s">
        <v>34</v>
      </c>
      <c r="AX215" s="14" t="s">
        <v>86</v>
      </c>
      <c r="AY215" s="184" t="s">
        <v>142</v>
      </c>
    </row>
    <row r="216" spans="1:65" s="2" customFormat="1" ht="16.5" customHeight="1">
      <c r="A216" s="33"/>
      <c r="B216" s="161"/>
      <c r="C216" s="207" t="s">
        <v>7</v>
      </c>
      <c r="D216" s="207" t="s">
        <v>255</v>
      </c>
      <c r="E216" s="208" t="s">
        <v>972</v>
      </c>
      <c r="F216" s="209" t="s">
        <v>973</v>
      </c>
      <c r="G216" s="210" t="s">
        <v>362</v>
      </c>
      <c r="H216" s="211">
        <v>105</v>
      </c>
      <c r="I216" s="212"/>
      <c r="J216" s="213">
        <f>ROUND(I216*H216,2)</f>
        <v>0</v>
      </c>
      <c r="K216" s="209" t="s">
        <v>1</v>
      </c>
      <c r="L216" s="214"/>
      <c r="M216" s="215" t="s">
        <v>1</v>
      </c>
      <c r="N216" s="216" t="s">
        <v>43</v>
      </c>
      <c r="O216" s="59"/>
      <c r="P216" s="171">
        <f>O216*H216</f>
        <v>0</v>
      </c>
      <c r="Q216" s="171">
        <v>4.3E-3</v>
      </c>
      <c r="R216" s="171">
        <f>Q216*H216</f>
        <v>0.45150000000000001</v>
      </c>
      <c r="S216" s="171">
        <v>0</v>
      </c>
      <c r="T216" s="17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3" t="s">
        <v>215</v>
      </c>
      <c r="AT216" s="173" t="s">
        <v>255</v>
      </c>
      <c r="AU216" s="173" t="s">
        <v>88</v>
      </c>
      <c r="AY216" s="18" t="s">
        <v>142</v>
      </c>
      <c r="BE216" s="174">
        <f>IF(N216="základní",J216,0)</f>
        <v>0</v>
      </c>
      <c r="BF216" s="174">
        <f>IF(N216="snížená",J216,0)</f>
        <v>0</v>
      </c>
      <c r="BG216" s="174">
        <f>IF(N216="zákl. přenesená",J216,0)</f>
        <v>0</v>
      </c>
      <c r="BH216" s="174">
        <f>IF(N216="sníž. přenesená",J216,0)</f>
        <v>0</v>
      </c>
      <c r="BI216" s="174">
        <f>IF(N216="nulová",J216,0)</f>
        <v>0</v>
      </c>
      <c r="BJ216" s="18" t="s">
        <v>86</v>
      </c>
      <c r="BK216" s="174">
        <f>ROUND(I216*H216,2)</f>
        <v>0</v>
      </c>
      <c r="BL216" s="18" t="s">
        <v>148</v>
      </c>
      <c r="BM216" s="173" t="s">
        <v>974</v>
      </c>
    </row>
    <row r="217" spans="1:65" s="14" customFormat="1" ht="11.25">
      <c r="B217" s="183"/>
      <c r="D217" s="176" t="s">
        <v>150</v>
      </c>
      <c r="E217" s="184" t="s">
        <v>1</v>
      </c>
      <c r="F217" s="185" t="s">
        <v>975</v>
      </c>
      <c r="H217" s="186">
        <v>105</v>
      </c>
      <c r="I217" s="187"/>
      <c r="L217" s="183"/>
      <c r="M217" s="188"/>
      <c r="N217" s="189"/>
      <c r="O217" s="189"/>
      <c r="P217" s="189"/>
      <c r="Q217" s="189"/>
      <c r="R217" s="189"/>
      <c r="S217" s="189"/>
      <c r="T217" s="190"/>
      <c r="AT217" s="184" t="s">
        <v>150</v>
      </c>
      <c r="AU217" s="184" t="s">
        <v>88</v>
      </c>
      <c r="AV217" s="14" t="s">
        <v>88</v>
      </c>
      <c r="AW217" s="14" t="s">
        <v>34</v>
      </c>
      <c r="AX217" s="14" t="s">
        <v>86</v>
      </c>
      <c r="AY217" s="184" t="s">
        <v>142</v>
      </c>
    </row>
    <row r="218" spans="1:65" s="2" customFormat="1" ht="21.75" customHeight="1">
      <c r="A218" s="33"/>
      <c r="B218" s="161"/>
      <c r="C218" s="207" t="s">
        <v>293</v>
      </c>
      <c r="D218" s="207" t="s">
        <v>255</v>
      </c>
      <c r="E218" s="208" t="s">
        <v>976</v>
      </c>
      <c r="F218" s="209" t="s">
        <v>977</v>
      </c>
      <c r="G218" s="210" t="s">
        <v>362</v>
      </c>
      <c r="H218" s="211">
        <v>8</v>
      </c>
      <c r="I218" s="212"/>
      <c r="J218" s="213">
        <f>ROUND(I218*H218,2)</f>
        <v>0</v>
      </c>
      <c r="K218" s="209" t="s">
        <v>1</v>
      </c>
      <c r="L218" s="214"/>
      <c r="M218" s="215" t="s">
        <v>1</v>
      </c>
      <c r="N218" s="216" t="s">
        <v>43</v>
      </c>
      <c r="O218" s="59"/>
      <c r="P218" s="171">
        <f>O218*H218</f>
        <v>0</v>
      </c>
      <c r="Q218" s="171">
        <v>3.3999999999999998E-3</v>
      </c>
      <c r="R218" s="171">
        <f>Q218*H218</f>
        <v>2.7199999999999998E-2</v>
      </c>
      <c r="S218" s="171">
        <v>0</v>
      </c>
      <c r="T218" s="17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3" t="s">
        <v>215</v>
      </c>
      <c r="AT218" s="173" t="s">
        <v>255</v>
      </c>
      <c r="AU218" s="173" t="s">
        <v>88</v>
      </c>
      <c r="AY218" s="18" t="s">
        <v>142</v>
      </c>
      <c r="BE218" s="174">
        <f>IF(N218="základní",J218,0)</f>
        <v>0</v>
      </c>
      <c r="BF218" s="174">
        <f>IF(N218="snížená",J218,0)</f>
        <v>0</v>
      </c>
      <c r="BG218" s="174">
        <f>IF(N218="zákl. přenesená",J218,0)</f>
        <v>0</v>
      </c>
      <c r="BH218" s="174">
        <f>IF(N218="sníž. přenesená",J218,0)</f>
        <v>0</v>
      </c>
      <c r="BI218" s="174">
        <f>IF(N218="nulová",J218,0)</f>
        <v>0</v>
      </c>
      <c r="BJ218" s="18" t="s">
        <v>86</v>
      </c>
      <c r="BK218" s="174">
        <f>ROUND(I218*H218,2)</f>
        <v>0</v>
      </c>
      <c r="BL218" s="18" t="s">
        <v>148</v>
      </c>
      <c r="BM218" s="173" t="s">
        <v>978</v>
      </c>
    </row>
    <row r="219" spans="1:65" s="14" customFormat="1" ht="11.25">
      <c r="B219" s="183"/>
      <c r="D219" s="176" t="s">
        <v>150</v>
      </c>
      <c r="E219" s="184" t="s">
        <v>1</v>
      </c>
      <c r="F219" s="185" t="s">
        <v>215</v>
      </c>
      <c r="H219" s="186">
        <v>8</v>
      </c>
      <c r="I219" s="187"/>
      <c r="L219" s="183"/>
      <c r="M219" s="188"/>
      <c r="N219" s="189"/>
      <c r="O219" s="189"/>
      <c r="P219" s="189"/>
      <c r="Q219" s="189"/>
      <c r="R219" s="189"/>
      <c r="S219" s="189"/>
      <c r="T219" s="190"/>
      <c r="AT219" s="184" t="s">
        <v>150</v>
      </c>
      <c r="AU219" s="184" t="s">
        <v>88</v>
      </c>
      <c r="AV219" s="14" t="s">
        <v>88</v>
      </c>
      <c r="AW219" s="14" t="s">
        <v>34</v>
      </c>
      <c r="AX219" s="14" t="s">
        <v>86</v>
      </c>
      <c r="AY219" s="184" t="s">
        <v>142</v>
      </c>
    </row>
    <row r="220" spans="1:65" s="2" customFormat="1" ht="21.75" customHeight="1">
      <c r="A220" s="33"/>
      <c r="B220" s="161"/>
      <c r="C220" s="162" t="s">
        <v>298</v>
      </c>
      <c r="D220" s="162" t="s">
        <v>144</v>
      </c>
      <c r="E220" s="163" t="s">
        <v>979</v>
      </c>
      <c r="F220" s="164" t="s">
        <v>980</v>
      </c>
      <c r="G220" s="165" t="s">
        <v>362</v>
      </c>
      <c r="H220" s="166">
        <v>2</v>
      </c>
      <c r="I220" s="167"/>
      <c r="J220" s="168">
        <f>ROUND(I220*H220,2)</f>
        <v>0</v>
      </c>
      <c r="K220" s="164" t="s">
        <v>1046</v>
      </c>
      <c r="L220" s="34"/>
      <c r="M220" s="169" t="s">
        <v>1</v>
      </c>
      <c r="N220" s="170" t="s">
        <v>43</v>
      </c>
      <c r="O220" s="59"/>
      <c r="P220" s="171">
        <f>O220*H220</f>
        <v>0</v>
      </c>
      <c r="Q220" s="171">
        <v>0</v>
      </c>
      <c r="R220" s="171">
        <f>Q220*H220</f>
        <v>0</v>
      </c>
      <c r="S220" s="171">
        <v>0</v>
      </c>
      <c r="T220" s="17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3" t="s">
        <v>148</v>
      </c>
      <c r="AT220" s="173" t="s">
        <v>144</v>
      </c>
      <c r="AU220" s="173" t="s">
        <v>88</v>
      </c>
      <c r="AY220" s="18" t="s">
        <v>142</v>
      </c>
      <c r="BE220" s="174">
        <f>IF(N220="základní",J220,0)</f>
        <v>0</v>
      </c>
      <c r="BF220" s="174">
        <f>IF(N220="snížená",J220,0)</f>
        <v>0</v>
      </c>
      <c r="BG220" s="174">
        <f>IF(N220="zákl. přenesená",J220,0)</f>
        <v>0</v>
      </c>
      <c r="BH220" s="174">
        <f>IF(N220="sníž. přenesená",J220,0)</f>
        <v>0</v>
      </c>
      <c r="BI220" s="174">
        <f>IF(N220="nulová",J220,0)</f>
        <v>0</v>
      </c>
      <c r="BJ220" s="18" t="s">
        <v>86</v>
      </c>
      <c r="BK220" s="174">
        <f>ROUND(I220*H220,2)</f>
        <v>0</v>
      </c>
      <c r="BL220" s="18" t="s">
        <v>148</v>
      </c>
      <c r="BM220" s="173" t="s">
        <v>981</v>
      </c>
    </row>
    <row r="221" spans="1:65" s="2" customFormat="1" ht="21.75" customHeight="1">
      <c r="A221" s="33"/>
      <c r="B221" s="161"/>
      <c r="C221" s="207" t="s">
        <v>312</v>
      </c>
      <c r="D221" s="207" t="s">
        <v>255</v>
      </c>
      <c r="E221" s="208" t="s">
        <v>982</v>
      </c>
      <c r="F221" s="209" t="s">
        <v>983</v>
      </c>
      <c r="G221" s="210" t="s">
        <v>362</v>
      </c>
      <c r="H221" s="211">
        <v>2</v>
      </c>
      <c r="I221" s="212"/>
      <c r="J221" s="213">
        <f>ROUND(I221*H221,2)</f>
        <v>0</v>
      </c>
      <c r="K221" s="209" t="s">
        <v>1</v>
      </c>
      <c r="L221" s="214"/>
      <c r="M221" s="215" t="s">
        <v>1</v>
      </c>
      <c r="N221" s="216" t="s">
        <v>43</v>
      </c>
      <c r="O221" s="59"/>
      <c r="P221" s="171">
        <f>O221*H221</f>
        <v>0</v>
      </c>
      <c r="Q221" s="171">
        <v>0</v>
      </c>
      <c r="R221" s="171">
        <f>Q221*H221</f>
        <v>0</v>
      </c>
      <c r="S221" s="171">
        <v>0</v>
      </c>
      <c r="T221" s="17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3" t="s">
        <v>215</v>
      </c>
      <c r="AT221" s="173" t="s">
        <v>255</v>
      </c>
      <c r="AU221" s="173" t="s">
        <v>88</v>
      </c>
      <c r="AY221" s="18" t="s">
        <v>142</v>
      </c>
      <c r="BE221" s="174">
        <f>IF(N221="základní",J221,0)</f>
        <v>0</v>
      </c>
      <c r="BF221" s="174">
        <f>IF(N221="snížená",J221,0)</f>
        <v>0</v>
      </c>
      <c r="BG221" s="174">
        <f>IF(N221="zákl. přenesená",J221,0)</f>
        <v>0</v>
      </c>
      <c r="BH221" s="174">
        <f>IF(N221="sníž. přenesená",J221,0)</f>
        <v>0</v>
      </c>
      <c r="BI221" s="174">
        <f>IF(N221="nulová",J221,0)</f>
        <v>0</v>
      </c>
      <c r="BJ221" s="18" t="s">
        <v>86</v>
      </c>
      <c r="BK221" s="174">
        <f>ROUND(I221*H221,2)</f>
        <v>0</v>
      </c>
      <c r="BL221" s="18" t="s">
        <v>148</v>
      </c>
      <c r="BM221" s="173" t="s">
        <v>984</v>
      </c>
    </row>
    <row r="222" spans="1:65" s="2" customFormat="1" ht="21.75" customHeight="1">
      <c r="A222" s="33"/>
      <c r="B222" s="161"/>
      <c r="C222" s="162" t="s">
        <v>319</v>
      </c>
      <c r="D222" s="162" t="s">
        <v>144</v>
      </c>
      <c r="E222" s="163" t="s">
        <v>985</v>
      </c>
      <c r="F222" s="164" t="s">
        <v>986</v>
      </c>
      <c r="G222" s="165" t="s">
        <v>272</v>
      </c>
      <c r="H222" s="166">
        <v>237.2</v>
      </c>
      <c r="I222" s="167"/>
      <c r="J222" s="168">
        <f>ROUND(I222*H222,2)</f>
        <v>0</v>
      </c>
      <c r="K222" s="164" t="s">
        <v>1046</v>
      </c>
      <c r="L222" s="34"/>
      <c r="M222" s="169" t="s">
        <v>1</v>
      </c>
      <c r="N222" s="170" t="s">
        <v>43</v>
      </c>
      <c r="O222" s="59"/>
      <c r="P222" s="171">
        <f>O222*H222</f>
        <v>0</v>
      </c>
      <c r="Q222" s="171">
        <v>0</v>
      </c>
      <c r="R222" s="171">
        <f>Q222*H222</f>
        <v>0</v>
      </c>
      <c r="S222" s="171">
        <v>0</v>
      </c>
      <c r="T222" s="17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3" t="s">
        <v>148</v>
      </c>
      <c r="AT222" s="173" t="s">
        <v>144</v>
      </c>
      <c r="AU222" s="173" t="s">
        <v>88</v>
      </c>
      <c r="AY222" s="18" t="s">
        <v>142</v>
      </c>
      <c r="BE222" s="174">
        <f>IF(N222="základní",J222,0)</f>
        <v>0</v>
      </c>
      <c r="BF222" s="174">
        <f>IF(N222="snížená",J222,0)</f>
        <v>0</v>
      </c>
      <c r="BG222" s="174">
        <f>IF(N222="zákl. přenesená",J222,0)</f>
        <v>0</v>
      </c>
      <c r="BH222" s="174">
        <f>IF(N222="sníž. přenesená",J222,0)</f>
        <v>0</v>
      </c>
      <c r="BI222" s="174">
        <f>IF(N222="nulová",J222,0)</f>
        <v>0</v>
      </c>
      <c r="BJ222" s="18" t="s">
        <v>86</v>
      </c>
      <c r="BK222" s="174">
        <f>ROUND(I222*H222,2)</f>
        <v>0</v>
      </c>
      <c r="BL222" s="18" t="s">
        <v>148</v>
      </c>
      <c r="BM222" s="173" t="s">
        <v>987</v>
      </c>
    </row>
    <row r="223" spans="1:65" s="14" customFormat="1" ht="11.25">
      <c r="B223" s="183"/>
      <c r="D223" s="176" t="s">
        <v>150</v>
      </c>
      <c r="E223" s="184" t="s">
        <v>1</v>
      </c>
      <c r="F223" s="185" t="s">
        <v>988</v>
      </c>
      <c r="H223" s="186">
        <v>237.2</v>
      </c>
      <c r="I223" s="187"/>
      <c r="L223" s="183"/>
      <c r="M223" s="188"/>
      <c r="N223" s="189"/>
      <c r="O223" s="189"/>
      <c r="P223" s="189"/>
      <c r="Q223" s="189"/>
      <c r="R223" s="189"/>
      <c r="S223" s="189"/>
      <c r="T223" s="190"/>
      <c r="AT223" s="184" t="s">
        <v>150</v>
      </c>
      <c r="AU223" s="184" t="s">
        <v>88</v>
      </c>
      <c r="AV223" s="14" t="s">
        <v>88</v>
      </c>
      <c r="AW223" s="14" t="s">
        <v>34</v>
      </c>
      <c r="AX223" s="14" t="s">
        <v>78</v>
      </c>
      <c r="AY223" s="184" t="s">
        <v>142</v>
      </c>
    </row>
    <row r="224" spans="1:65" s="15" customFormat="1" ht="11.25">
      <c r="B224" s="191"/>
      <c r="D224" s="176" t="s">
        <v>150</v>
      </c>
      <c r="E224" s="192" t="s">
        <v>1</v>
      </c>
      <c r="F224" s="193" t="s">
        <v>163</v>
      </c>
      <c r="H224" s="194">
        <v>237.2</v>
      </c>
      <c r="I224" s="195"/>
      <c r="L224" s="191"/>
      <c r="M224" s="196"/>
      <c r="N224" s="197"/>
      <c r="O224" s="197"/>
      <c r="P224" s="197"/>
      <c r="Q224" s="197"/>
      <c r="R224" s="197"/>
      <c r="S224" s="197"/>
      <c r="T224" s="198"/>
      <c r="AT224" s="192" t="s">
        <v>150</v>
      </c>
      <c r="AU224" s="192" t="s">
        <v>88</v>
      </c>
      <c r="AV224" s="15" t="s">
        <v>148</v>
      </c>
      <c r="AW224" s="15" t="s">
        <v>34</v>
      </c>
      <c r="AX224" s="15" t="s">
        <v>86</v>
      </c>
      <c r="AY224" s="192" t="s">
        <v>142</v>
      </c>
    </row>
    <row r="225" spans="1:65" s="2" customFormat="1" ht="21.75" customHeight="1">
      <c r="A225" s="33"/>
      <c r="B225" s="161"/>
      <c r="C225" s="207" t="s">
        <v>324</v>
      </c>
      <c r="D225" s="207" t="s">
        <v>255</v>
      </c>
      <c r="E225" s="208" t="s">
        <v>989</v>
      </c>
      <c r="F225" s="209" t="s">
        <v>990</v>
      </c>
      <c r="G225" s="210" t="s">
        <v>272</v>
      </c>
      <c r="H225" s="211">
        <v>239</v>
      </c>
      <c r="I225" s="212"/>
      <c r="J225" s="213">
        <f>ROUND(I225*H225,2)</f>
        <v>0</v>
      </c>
      <c r="K225" s="209" t="s">
        <v>1046</v>
      </c>
      <c r="L225" s="214"/>
      <c r="M225" s="215" t="s">
        <v>1</v>
      </c>
      <c r="N225" s="216" t="s">
        <v>43</v>
      </c>
      <c r="O225" s="59"/>
      <c r="P225" s="171">
        <f>O225*H225</f>
        <v>0</v>
      </c>
      <c r="Q225" s="171">
        <v>1.31E-3</v>
      </c>
      <c r="R225" s="171">
        <f>Q225*H225</f>
        <v>0.31308999999999998</v>
      </c>
      <c r="S225" s="171">
        <v>0</v>
      </c>
      <c r="T225" s="17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3" t="s">
        <v>215</v>
      </c>
      <c r="AT225" s="173" t="s">
        <v>255</v>
      </c>
      <c r="AU225" s="173" t="s">
        <v>88</v>
      </c>
      <c r="AY225" s="18" t="s">
        <v>142</v>
      </c>
      <c r="BE225" s="174">
        <f>IF(N225="základní",J225,0)</f>
        <v>0</v>
      </c>
      <c r="BF225" s="174">
        <f>IF(N225="snížená",J225,0)</f>
        <v>0</v>
      </c>
      <c r="BG225" s="174">
        <f>IF(N225="zákl. přenesená",J225,0)</f>
        <v>0</v>
      </c>
      <c r="BH225" s="174">
        <f>IF(N225="sníž. přenesená",J225,0)</f>
        <v>0</v>
      </c>
      <c r="BI225" s="174">
        <f>IF(N225="nulová",J225,0)</f>
        <v>0</v>
      </c>
      <c r="BJ225" s="18" t="s">
        <v>86</v>
      </c>
      <c r="BK225" s="174">
        <f>ROUND(I225*H225,2)</f>
        <v>0</v>
      </c>
      <c r="BL225" s="18" t="s">
        <v>148</v>
      </c>
      <c r="BM225" s="173" t="s">
        <v>991</v>
      </c>
    </row>
    <row r="226" spans="1:65" s="14" customFormat="1" ht="11.25">
      <c r="B226" s="183"/>
      <c r="D226" s="176" t="s">
        <v>150</v>
      </c>
      <c r="E226" s="184" t="s">
        <v>1</v>
      </c>
      <c r="F226" s="185" t="s">
        <v>992</v>
      </c>
      <c r="H226" s="186">
        <v>239</v>
      </c>
      <c r="I226" s="187"/>
      <c r="L226" s="183"/>
      <c r="M226" s="188"/>
      <c r="N226" s="189"/>
      <c r="O226" s="189"/>
      <c r="P226" s="189"/>
      <c r="Q226" s="189"/>
      <c r="R226" s="189"/>
      <c r="S226" s="189"/>
      <c r="T226" s="190"/>
      <c r="AT226" s="184" t="s">
        <v>150</v>
      </c>
      <c r="AU226" s="184" t="s">
        <v>88</v>
      </c>
      <c r="AV226" s="14" t="s">
        <v>88</v>
      </c>
      <c r="AW226" s="14" t="s">
        <v>34</v>
      </c>
      <c r="AX226" s="14" t="s">
        <v>86</v>
      </c>
      <c r="AY226" s="184" t="s">
        <v>142</v>
      </c>
    </row>
    <row r="227" spans="1:65" s="12" customFormat="1" ht="22.9" customHeight="1">
      <c r="B227" s="148"/>
      <c r="D227" s="149" t="s">
        <v>77</v>
      </c>
      <c r="E227" s="159" t="s">
        <v>220</v>
      </c>
      <c r="F227" s="159" t="s">
        <v>440</v>
      </c>
      <c r="I227" s="151"/>
      <c r="J227" s="160">
        <f>BK227</f>
        <v>0</v>
      </c>
      <c r="L227" s="148"/>
      <c r="M227" s="153"/>
      <c r="N227" s="154"/>
      <c r="O227" s="154"/>
      <c r="P227" s="155">
        <f>SUM(P228:P238)</f>
        <v>0</v>
      </c>
      <c r="Q227" s="154"/>
      <c r="R227" s="155">
        <f>SUM(R228:R238)</f>
        <v>27.388438699999998</v>
      </c>
      <c r="S227" s="154"/>
      <c r="T227" s="156">
        <f>SUM(T228:T238)</f>
        <v>8.0123559999999987</v>
      </c>
      <c r="AR227" s="149" t="s">
        <v>86</v>
      </c>
      <c r="AT227" s="157" t="s">
        <v>77</v>
      </c>
      <c r="AU227" s="157" t="s">
        <v>86</v>
      </c>
      <c r="AY227" s="149" t="s">
        <v>142</v>
      </c>
      <c r="BK227" s="158">
        <f>SUM(BK228:BK238)</f>
        <v>0</v>
      </c>
    </row>
    <row r="228" spans="1:65" s="2" customFormat="1" ht="21.75" customHeight="1">
      <c r="A228" s="33"/>
      <c r="B228" s="161"/>
      <c r="C228" s="162" t="s">
        <v>333</v>
      </c>
      <c r="D228" s="162" t="s">
        <v>144</v>
      </c>
      <c r="E228" s="163" t="s">
        <v>442</v>
      </c>
      <c r="F228" s="164" t="s">
        <v>443</v>
      </c>
      <c r="G228" s="165" t="s">
        <v>272</v>
      </c>
      <c r="H228" s="166">
        <v>143.5</v>
      </c>
      <c r="I228" s="167"/>
      <c r="J228" s="168">
        <f>ROUND(I228*H228,2)</f>
        <v>0</v>
      </c>
      <c r="K228" s="164" t="s">
        <v>1</v>
      </c>
      <c r="L228" s="34"/>
      <c r="M228" s="169" t="s">
        <v>1</v>
      </c>
      <c r="N228" s="170" t="s">
        <v>43</v>
      </c>
      <c r="O228" s="59"/>
      <c r="P228" s="171">
        <f>O228*H228</f>
        <v>0</v>
      </c>
      <c r="Q228" s="171">
        <v>0.10095</v>
      </c>
      <c r="R228" s="171">
        <f>Q228*H228</f>
        <v>14.486324999999999</v>
      </c>
      <c r="S228" s="171">
        <v>0</v>
      </c>
      <c r="T228" s="17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3" t="s">
        <v>148</v>
      </c>
      <c r="AT228" s="173" t="s">
        <v>144</v>
      </c>
      <c r="AU228" s="173" t="s">
        <v>88</v>
      </c>
      <c r="AY228" s="18" t="s">
        <v>142</v>
      </c>
      <c r="BE228" s="174">
        <f>IF(N228="základní",J228,0)</f>
        <v>0</v>
      </c>
      <c r="BF228" s="174">
        <f>IF(N228="snížená",J228,0)</f>
        <v>0</v>
      </c>
      <c r="BG228" s="174">
        <f>IF(N228="zákl. přenesená",J228,0)</f>
        <v>0</v>
      </c>
      <c r="BH228" s="174">
        <f>IF(N228="sníž. přenesená",J228,0)</f>
        <v>0</v>
      </c>
      <c r="BI228" s="174">
        <f>IF(N228="nulová",J228,0)</f>
        <v>0</v>
      </c>
      <c r="BJ228" s="18" t="s">
        <v>86</v>
      </c>
      <c r="BK228" s="174">
        <f>ROUND(I228*H228,2)</f>
        <v>0</v>
      </c>
      <c r="BL228" s="18" t="s">
        <v>148</v>
      </c>
      <c r="BM228" s="173" t="s">
        <v>993</v>
      </c>
    </row>
    <row r="229" spans="1:65" s="14" customFormat="1" ht="11.25">
      <c r="B229" s="183"/>
      <c r="D229" s="176" t="s">
        <v>150</v>
      </c>
      <c r="E229" s="184" t="s">
        <v>1</v>
      </c>
      <c r="F229" s="185" t="s">
        <v>994</v>
      </c>
      <c r="H229" s="186">
        <v>35.5</v>
      </c>
      <c r="I229" s="187"/>
      <c r="L229" s="183"/>
      <c r="M229" s="188"/>
      <c r="N229" s="189"/>
      <c r="O229" s="189"/>
      <c r="P229" s="189"/>
      <c r="Q229" s="189"/>
      <c r="R229" s="189"/>
      <c r="S229" s="189"/>
      <c r="T229" s="190"/>
      <c r="AT229" s="184" t="s">
        <v>150</v>
      </c>
      <c r="AU229" s="184" t="s">
        <v>88</v>
      </c>
      <c r="AV229" s="14" t="s">
        <v>88</v>
      </c>
      <c r="AW229" s="14" t="s">
        <v>34</v>
      </c>
      <c r="AX229" s="14" t="s">
        <v>78</v>
      </c>
      <c r="AY229" s="184" t="s">
        <v>142</v>
      </c>
    </row>
    <row r="230" spans="1:65" s="14" customFormat="1" ht="11.25">
      <c r="B230" s="183"/>
      <c r="D230" s="176" t="s">
        <v>150</v>
      </c>
      <c r="E230" s="184" t="s">
        <v>1</v>
      </c>
      <c r="F230" s="185" t="s">
        <v>995</v>
      </c>
      <c r="H230" s="186">
        <v>108</v>
      </c>
      <c r="I230" s="187"/>
      <c r="L230" s="183"/>
      <c r="M230" s="188"/>
      <c r="N230" s="189"/>
      <c r="O230" s="189"/>
      <c r="P230" s="189"/>
      <c r="Q230" s="189"/>
      <c r="R230" s="189"/>
      <c r="S230" s="189"/>
      <c r="T230" s="190"/>
      <c r="AT230" s="184" t="s">
        <v>150</v>
      </c>
      <c r="AU230" s="184" t="s">
        <v>88</v>
      </c>
      <c r="AV230" s="14" t="s">
        <v>88</v>
      </c>
      <c r="AW230" s="14" t="s">
        <v>34</v>
      </c>
      <c r="AX230" s="14" t="s">
        <v>78</v>
      </c>
      <c r="AY230" s="184" t="s">
        <v>142</v>
      </c>
    </row>
    <row r="231" spans="1:65" s="15" customFormat="1" ht="11.25">
      <c r="B231" s="191"/>
      <c r="D231" s="176" t="s">
        <v>150</v>
      </c>
      <c r="E231" s="192" t="s">
        <v>1</v>
      </c>
      <c r="F231" s="193" t="s">
        <v>163</v>
      </c>
      <c r="H231" s="194">
        <v>143.5</v>
      </c>
      <c r="I231" s="195"/>
      <c r="L231" s="191"/>
      <c r="M231" s="196"/>
      <c r="N231" s="197"/>
      <c r="O231" s="197"/>
      <c r="P231" s="197"/>
      <c r="Q231" s="197"/>
      <c r="R231" s="197"/>
      <c r="S231" s="197"/>
      <c r="T231" s="198"/>
      <c r="AT231" s="192" t="s">
        <v>150</v>
      </c>
      <c r="AU231" s="192" t="s">
        <v>88</v>
      </c>
      <c r="AV231" s="15" t="s">
        <v>148</v>
      </c>
      <c r="AW231" s="15" t="s">
        <v>34</v>
      </c>
      <c r="AX231" s="15" t="s">
        <v>86</v>
      </c>
      <c r="AY231" s="192" t="s">
        <v>142</v>
      </c>
    </row>
    <row r="232" spans="1:65" s="2" customFormat="1" ht="16.5" customHeight="1">
      <c r="A232" s="33"/>
      <c r="B232" s="161"/>
      <c r="C232" s="207" t="s">
        <v>340</v>
      </c>
      <c r="D232" s="207" t="s">
        <v>255</v>
      </c>
      <c r="E232" s="208" t="s">
        <v>451</v>
      </c>
      <c r="F232" s="209" t="s">
        <v>452</v>
      </c>
      <c r="G232" s="210" t="s">
        <v>272</v>
      </c>
      <c r="H232" s="211">
        <v>144.935</v>
      </c>
      <c r="I232" s="212"/>
      <c r="J232" s="213">
        <f>ROUND(I232*H232,2)</f>
        <v>0</v>
      </c>
      <c r="K232" s="209" t="s">
        <v>1046</v>
      </c>
      <c r="L232" s="214"/>
      <c r="M232" s="215" t="s">
        <v>1</v>
      </c>
      <c r="N232" s="216" t="s">
        <v>43</v>
      </c>
      <c r="O232" s="59"/>
      <c r="P232" s="171">
        <f>O232*H232</f>
        <v>0</v>
      </c>
      <c r="Q232" s="171">
        <v>2.1999999999999999E-2</v>
      </c>
      <c r="R232" s="171">
        <f>Q232*H232</f>
        <v>3.1885699999999999</v>
      </c>
      <c r="S232" s="171">
        <v>0</v>
      </c>
      <c r="T232" s="17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3" t="s">
        <v>215</v>
      </c>
      <c r="AT232" s="173" t="s">
        <v>255</v>
      </c>
      <c r="AU232" s="173" t="s">
        <v>88</v>
      </c>
      <c r="AY232" s="18" t="s">
        <v>142</v>
      </c>
      <c r="BE232" s="174">
        <f>IF(N232="základní",J232,0)</f>
        <v>0</v>
      </c>
      <c r="BF232" s="174">
        <f>IF(N232="snížená",J232,0)</f>
        <v>0</v>
      </c>
      <c r="BG232" s="174">
        <f>IF(N232="zákl. přenesená",J232,0)</f>
        <v>0</v>
      </c>
      <c r="BH232" s="174">
        <f>IF(N232="sníž. přenesená",J232,0)</f>
        <v>0</v>
      </c>
      <c r="BI232" s="174">
        <f>IF(N232="nulová",J232,0)</f>
        <v>0</v>
      </c>
      <c r="BJ232" s="18" t="s">
        <v>86</v>
      </c>
      <c r="BK232" s="174">
        <f>ROUND(I232*H232,2)</f>
        <v>0</v>
      </c>
      <c r="BL232" s="18" t="s">
        <v>148</v>
      </c>
      <c r="BM232" s="173" t="s">
        <v>996</v>
      </c>
    </row>
    <row r="233" spans="1:65" s="14" customFormat="1" ht="11.25">
      <c r="B233" s="183"/>
      <c r="D233" s="176" t="s">
        <v>150</v>
      </c>
      <c r="E233" s="184" t="s">
        <v>1</v>
      </c>
      <c r="F233" s="185" t="s">
        <v>997</v>
      </c>
      <c r="H233" s="186">
        <v>144.935</v>
      </c>
      <c r="I233" s="187"/>
      <c r="L233" s="183"/>
      <c r="M233" s="188"/>
      <c r="N233" s="189"/>
      <c r="O233" s="189"/>
      <c r="P233" s="189"/>
      <c r="Q233" s="189"/>
      <c r="R233" s="189"/>
      <c r="S233" s="189"/>
      <c r="T233" s="190"/>
      <c r="AT233" s="184" t="s">
        <v>150</v>
      </c>
      <c r="AU233" s="184" t="s">
        <v>88</v>
      </c>
      <c r="AV233" s="14" t="s">
        <v>88</v>
      </c>
      <c r="AW233" s="14" t="s">
        <v>34</v>
      </c>
      <c r="AX233" s="14" t="s">
        <v>86</v>
      </c>
      <c r="AY233" s="184" t="s">
        <v>142</v>
      </c>
    </row>
    <row r="234" spans="1:65" s="2" customFormat="1" ht="21.75" customHeight="1">
      <c r="A234" s="33"/>
      <c r="B234" s="161"/>
      <c r="C234" s="162" t="s">
        <v>344</v>
      </c>
      <c r="D234" s="162" t="s">
        <v>144</v>
      </c>
      <c r="E234" s="163" t="s">
        <v>456</v>
      </c>
      <c r="F234" s="164" t="s">
        <v>457</v>
      </c>
      <c r="G234" s="165" t="s">
        <v>185</v>
      </c>
      <c r="H234" s="166">
        <v>4.3049999999999997</v>
      </c>
      <c r="I234" s="167"/>
      <c r="J234" s="168">
        <f>ROUND(I234*H234,2)</f>
        <v>0</v>
      </c>
      <c r="K234" s="164" t="s">
        <v>1</v>
      </c>
      <c r="L234" s="34"/>
      <c r="M234" s="169" t="s">
        <v>1</v>
      </c>
      <c r="N234" s="170" t="s">
        <v>43</v>
      </c>
      <c r="O234" s="59"/>
      <c r="P234" s="171">
        <f>O234*H234</f>
        <v>0</v>
      </c>
      <c r="Q234" s="171">
        <v>2.2563399999999998</v>
      </c>
      <c r="R234" s="171">
        <f>Q234*H234</f>
        <v>9.7135436999999989</v>
      </c>
      <c r="S234" s="171">
        <v>0</v>
      </c>
      <c r="T234" s="17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3" t="s">
        <v>148</v>
      </c>
      <c r="AT234" s="173" t="s">
        <v>144</v>
      </c>
      <c r="AU234" s="173" t="s">
        <v>88</v>
      </c>
      <c r="AY234" s="18" t="s">
        <v>142</v>
      </c>
      <c r="BE234" s="174">
        <f>IF(N234="základní",J234,0)</f>
        <v>0</v>
      </c>
      <c r="BF234" s="174">
        <f>IF(N234="snížená",J234,0)</f>
        <v>0</v>
      </c>
      <c r="BG234" s="174">
        <f>IF(N234="zákl. přenesená",J234,0)</f>
        <v>0</v>
      </c>
      <c r="BH234" s="174">
        <f>IF(N234="sníž. přenesená",J234,0)</f>
        <v>0</v>
      </c>
      <c r="BI234" s="174">
        <f>IF(N234="nulová",J234,0)</f>
        <v>0</v>
      </c>
      <c r="BJ234" s="18" t="s">
        <v>86</v>
      </c>
      <c r="BK234" s="174">
        <f>ROUND(I234*H234,2)</f>
        <v>0</v>
      </c>
      <c r="BL234" s="18" t="s">
        <v>148</v>
      </c>
      <c r="BM234" s="173" t="s">
        <v>998</v>
      </c>
    </row>
    <row r="235" spans="1:65" s="14" customFormat="1" ht="11.25">
      <c r="B235" s="183"/>
      <c r="D235" s="176" t="s">
        <v>150</v>
      </c>
      <c r="E235" s="184" t="s">
        <v>1</v>
      </c>
      <c r="F235" s="185" t="s">
        <v>999</v>
      </c>
      <c r="H235" s="186">
        <v>4.3049999999999997</v>
      </c>
      <c r="I235" s="187"/>
      <c r="L235" s="183"/>
      <c r="M235" s="188"/>
      <c r="N235" s="189"/>
      <c r="O235" s="189"/>
      <c r="P235" s="189"/>
      <c r="Q235" s="189"/>
      <c r="R235" s="189"/>
      <c r="S235" s="189"/>
      <c r="T235" s="190"/>
      <c r="AT235" s="184" t="s">
        <v>150</v>
      </c>
      <c r="AU235" s="184" t="s">
        <v>88</v>
      </c>
      <c r="AV235" s="14" t="s">
        <v>88</v>
      </c>
      <c r="AW235" s="14" t="s">
        <v>34</v>
      </c>
      <c r="AX235" s="14" t="s">
        <v>86</v>
      </c>
      <c r="AY235" s="184" t="s">
        <v>142</v>
      </c>
    </row>
    <row r="236" spans="1:65" s="2" customFormat="1" ht="21.75" customHeight="1">
      <c r="A236" s="33"/>
      <c r="B236" s="161"/>
      <c r="C236" s="162" t="s">
        <v>353</v>
      </c>
      <c r="D236" s="162" t="s">
        <v>144</v>
      </c>
      <c r="E236" s="163" t="s">
        <v>1000</v>
      </c>
      <c r="F236" s="164" t="s">
        <v>1001</v>
      </c>
      <c r="G236" s="165" t="s">
        <v>362</v>
      </c>
      <c r="H236" s="166">
        <v>113</v>
      </c>
      <c r="I236" s="167"/>
      <c r="J236" s="168">
        <f>ROUND(I236*H236,2)</f>
        <v>0</v>
      </c>
      <c r="K236" s="164" t="s">
        <v>1046</v>
      </c>
      <c r="L236" s="34"/>
      <c r="M236" s="169" t="s">
        <v>1</v>
      </c>
      <c r="N236" s="170" t="s">
        <v>43</v>
      </c>
      <c r="O236" s="59"/>
      <c r="P236" s="171">
        <f>O236*H236</f>
        <v>0</v>
      </c>
      <c r="Q236" s="171">
        <v>0</v>
      </c>
      <c r="R236" s="171">
        <f>Q236*H236</f>
        <v>0</v>
      </c>
      <c r="S236" s="171">
        <v>6.5699999999999995E-2</v>
      </c>
      <c r="T236" s="172">
        <f>S236*H236</f>
        <v>7.4240999999999993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3" t="s">
        <v>148</v>
      </c>
      <c r="AT236" s="173" t="s">
        <v>144</v>
      </c>
      <c r="AU236" s="173" t="s">
        <v>88</v>
      </c>
      <c r="AY236" s="18" t="s">
        <v>142</v>
      </c>
      <c r="BE236" s="174">
        <f>IF(N236="základní",J236,0)</f>
        <v>0</v>
      </c>
      <c r="BF236" s="174">
        <f>IF(N236="snížená",J236,0)</f>
        <v>0</v>
      </c>
      <c r="BG236" s="174">
        <f>IF(N236="zákl. přenesená",J236,0)</f>
        <v>0</v>
      </c>
      <c r="BH236" s="174">
        <f>IF(N236="sníž. přenesená",J236,0)</f>
        <v>0</v>
      </c>
      <c r="BI236" s="174">
        <f>IF(N236="nulová",J236,0)</f>
        <v>0</v>
      </c>
      <c r="BJ236" s="18" t="s">
        <v>86</v>
      </c>
      <c r="BK236" s="174">
        <f>ROUND(I236*H236,2)</f>
        <v>0</v>
      </c>
      <c r="BL236" s="18" t="s">
        <v>148</v>
      </c>
      <c r="BM236" s="173" t="s">
        <v>1002</v>
      </c>
    </row>
    <row r="237" spans="1:65" s="2" customFormat="1" ht="21.75" customHeight="1">
      <c r="A237" s="33"/>
      <c r="B237" s="161"/>
      <c r="C237" s="162" t="s">
        <v>359</v>
      </c>
      <c r="D237" s="162" t="s">
        <v>144</v>
      </c>
      <c r="E237" s="163" t="s">
        <v>1003</v>
      </c>
      <c r="F237" s="164" t="s">
        <v>1004</v>
      </c>
      <c r="G237" s="165" t="s">
        <v>272</v>
      </c>
      <c r="H237" s="166">
        <v>237.2</v>
      </c>
      <c r="I237" s="167"/>
      <c r="J237" s="168">
        <f>ROUND(I237*H237,2)</f>
        <v>0</v>
      </c>
      <c r="K237" s="164" t="s">
        <v>1046</v>
      </c>
      <c r="L237" s="34"/>
      <c r="M237" s="169" t="s">
        <v>1</v>
      </c>
      <c r="N237" s="170" t="s">
        <v>43</v>
      </c>
      <c r="O237" s="59"/>
      <c r="P237" s="171">
        <f>O237*H237</f>
        <v>0</v>
      </c>
      <c r="Q237" s="171">
        <v>0</v>
      </c>
      <c r="R237" s="171">
        <f>Q237*H237</f>
        <v>0</v>
      </c>
      <c r="S237" s="171">
        <v>2.48E-3</v>
      </c>
      <c r="T237" s="172">
        <f>S237*H237</f>
        <v>0.588256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73" t="s">
        <v>148</v>
      </c>
      <c r="AT237" s="173" t="s">
        <v>144</v>
      </c>
      <c r="AU237" s="173" t="s">
        <v>88</v>
      </c>
      <c r="AY237" s="18" t="s">
        <v>142</v>
      </c>
      <c r="BE237" s="174">
        <f>IF(N237="základní",J237,0)</f>
        <v>0</v>
      </c>
      <c r="BF237" s="174">
        <f>IF(N237="snížená",J237,0)</f>
        <v>0</v>
      </c>
      <c r="BG237" s="174">
        <f>IF(N237="zákl. přenesená",J237,0)</f>
        <v>0</v>
      </c>
      <c r="BH237" s="174">
        <f>IF(N237="sníž. přenesená",J237,0)</f>
        <v>0</v>
      </c>
      <c r="BI237" s="174">
        <f>IF(N237="nulová",J237,0)</f>
        <v>0</v>
      </c>
      <c r="BJ237" s="18" t="s">
        <v>86</v>
      </c>
      <c r="BK237" s="174">
        <f>ROUND(I237*H237,2)</f>
        <v>0</v>
      </c>
      <c r="BL237" s="18" t="s">
        <v>148</v>
      </c>
      <c r="BM237" s="173" t="s">
        <v>1005</v>
      </c>
    </row>
    <row r="238" spans="1:65" s="14" customFormat="1" ht="11.25">
      <c r="B238" s="183"/>
      <c r="D238" s="176" t="s">
        <v>150</v>
      </c>
      <c r="E238" s="184" t="s">
        <v>1</v>
      </c>
      <c r="F238" s="185" t="s">
        <v>988</v>
      </c>
      <c r="H238" s="186">
        <v>237.2</v>
      </c>
      <c r="I238" s="187"/>
      <c r="L238" s="183"/>
      <c r="M238" s="188"/>
      <c r="N238" s="189"/>
      <c r="O238" s="189"/>
      <c r="P238" s="189"/>
      <c r="Q238" s="189"/>
      <c r="R238" s="189"/>
      <c r="S238" s="189"/>
      <c r="T238" s="190"/>
      <c r="AT238" s="184" t="s">
        <v>150</v>
      </c>
      <c r="AU238" s="184" t="s">
        <v>88</v>
      </c>
      <c r="AV238" s="14" t="s">
        <v>88</v>
      </c>
      <c r="AW238" s="14" t="s">
        <v>34</v>
      </c>
      <c r="AX238" s="14" t="s">
        <v>86</v>
      </c>
      <c r="AY238" s="184" t="s">
        <v>142</v>
      </c>
    </row>
    <row r="239" spans="1:65" s="12" customFormat="1" ht="22.9" customHeight="1">
      <c r="B239" s="148"/>
      <c r="D239" s="149" t="s">
        <v>77</v>
      </c>
      <c r="E239" s="159" t="s">
        <v>573</v>
      </c>
      <c r="F239" s="159" t="s">
        <v>574</v>
      </c>
      <c r="I239" s="151"/>
      <c r="J239" s="160">
        <f>BK239</f>
        <v>0</v>
      </c>
      <c r="L239" s="148"/>
      <c r="M239" s="153"/>
      <c r="N239" s="154"/>
      <c r="O239" s="154"/>
      <c r="P239" s="155">
        <f>SUM(P240:P244)</f>
        <v>0</v>
      </c>
      <c r="Q239" s="154"/>
      <c r="R239" s="155">
        <f>SUM(R240:R244)</f>
        <v>0</v>
      </c>
      <c r="S239" s="154"/>
      <c r="T239" s="156">
        <f>SUM(T240:T244)</f>
        <v>0</v>
      </c>
      <c r="AR239" s="149" t="s">
        <v>86</v>
      </c>
      <c r="AT239" s="157" t="s">
        <v>77</v>
      </c>
      <c r="AU239" s="157" t="s">
        <v>86</v>
      </c>
      <c r="AY239" s="149" t="s">
        <v>142</v>
      </c>
      <c r="BK239" s="158">
        <f>SUM(BK240:BK244)</f>
        <v>0</v>
      </c>
    </row>
    <row r="240" spans="1:65" s="2" customFormat="1" ht="16.5" customHeight="1">
      <c r="A240" s="33"/>
      <c r="B240" s="161"/>
      <c r="C240" s="162" t="s">
        <v>365</v>
      </c>
      <c r="D240" s="162" t="s">
        <v>144</v>
      </c>
      <c r="E240" s="163" t="s">
        <v>576</v>
      </c>
      <c r="F240" s="164" t="s">
        <v>577</v>
      </c>
      <c r="G240" s="165" t="s">
        <v>246</v>
      </c>
      <c r="H240" s="166">
        <v>8.0120000000000005</v>
      </c>
      <c r="I240" s="167"/>
      <c r="J240" s="168">
        <f>ROUND(I240*H240,2)</f>
        <v>0</v>
      </c>
      <c r="K240" s="164" t="s">
        <v>1046</v>
      </c>
      <c r="L240" s="34"/>
      <c r="M240" s="169" t="s">
        <v>1</v>
      </c>
      <c r="N240" s="170" t="s">
        <v>43</v>
      </c>
      <c r="O240" s="59"/>
      <c r="P240" s="171">
        <f>O240*H240</f>
        <v>0</v>
      </c>
      <c r="Q240" s="171">
        <v>0</v>
      </c>
      <c r="R240" s="171">
        <f>Q240*H240</f>
        <v>0</v>
      </c>
      <c r="S240" s="171">
        <v>0</v>
      </c>
      <c r="T240" s="17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3" t="s">
        <v>148</v>
      </c>
      <c r="AT240" s="173" t="s">
        <v>144</v>
      </c>
      <c r="AU240" s="173" t="s">
        <v>88</v>
      </c>
      <c r="AY240" s="18" t="s">
        <v>142</v>
      </c>
      <c r="BE240" s="174">
        <f>IF(N240="základní",J240,0)</f>
        <v>0</v>
      </c>
      <c r="BF240" s="174">
        <f>IF(N240="snížená",J240,0)</f>
        <v>0</v>
      </c>
      <c r="BG240" s="174">
        <f>IF(N240="zákl. přenesená",J240,0)</f>
        <v>0</v>
      </c>
      <c r="BH240" s="174">
        <f>IF(N240="sníž. přenesená",J240,0)</f>
        <v>0</v>
      </c>
      <c r="BI240" s="174">
        <f>IF(N240="nulová",J240,0)</f>
        <v>0</v>
      </c>
      <c r="BJ240" s="18" t="s">
        <v>86</v>
      </c>
      <c r="BK240" s="174">
        <f>ROUND(I240*H240,2)</f>
        <v>0</v>
      </c>
      <c r="BL240" s="18" t="s">
        <v>148</v>
      </c>
      <c r="BM240" s="173" t="s">
        <v>1006</v>
      </c>
    </row>
    <row r="241" spans="1:65" s="2" customFormat="1" ht="21.75" customHeight="1">
      <c r="A241" s="33"/>
      <c r="B241" s="161"/>
      <c r="C241" s="162" t="s">
        <v>370</v>
      </c>
      <c r="D241" s="162" t="s">
        <v>144</v>
      </c>
      <c r="E241" s="163" t="s">
        <v>580</v>
      </c>
      <c r="F241" s="164" t="s">
        <v>581</v>
      </c>
      <c r="G241" s="165" t="s">
        <v>246</v>
      </c>
      <c r="H241" s="166">
        <v>72.108000000000004</v>
      </c>
      <c r="I241" s="167"/>
      <c r="J241" s="168">
        <f>ROUND(I241*H241,2)</f>
        <v>0</v>
      </c>
      <c r="K241" s="164" t="s">
        <v>1046</v>
      </c>
      <c r="L241" s="34"/>
      <c r="M241" s="169" t="s">
        <v>1</v>
      </c>
      <c r="N241" s="170" t="s">
        <v>43</v>
      </c>
      <c r="O241" s="59"/>
      <c r="P241" s="171">
        <f>O241*H241</f>
        <v>0</v>
      </c>
      <c r="Q241" s="171">
        <v>0</v>
      </c>
      <c r="R241" s="171">
        <f>Q241*H241</f>
        <v>0</v>
      </c>
      <c r="S241" s="171">
        <v>0</v>
      </c>
      <c r="T241" s="17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73" t="s">
        <v>148</v>
      </c>
      <c r="AT241" s="173" t="s">
        <v>144</v>
      </c>
      <c r="AU241" s="173" t="s">
        <v>88</v>
      </c>
      <c r="AY241" s="18" t="s">
        <v>142</v>
      </c>
      <c r="BE241" s="174">
        <f>IF(N241="základní",J241,0)</f>
        <v>0</v>
      </c>
      <c r="BF241" s="174">
        <f>IF(N241="snížená",J241,0)</f>
        <v>0</v>
      </c>
      <c r="BG241" s="174">
        <f>IF(N241="zákl. přenesená",J241,0)</f>
        <v>0</v>
      </c>
      <c r="BH241" s="174">
        <f>IF(N241="sníž. přenesená",J241,0)</f>
        <v>0</v>
      </c>
      <c r="BI241" s="174">
        <f>IF(N241="nulová",J241,0)</f>
        <v>0</v>
      </c>
      <c r="BJ241" s="18" t="s">
        <v>86</v>
      </c>
      <c r="BK241" s="174">
        <f>ROUND(I241*H241,2)</f>
        <v>0</v>
      </c>
      <c r="BL241" s="18" t="s">
        <v>148</v>
      </c>
      <c r="BM241" s="173" t="s">
        <v>1007</v>
      </c>
    </row>
    <row r="242" spans="1:65" s="14" customFormat="1" ht="11.25">
      <c r="B242" s="183"/>
      <c r="D242" s="176" t="s">
        <v>150</v>
      </c>
      <c r="E242" s="184" t="s">
        <v>1</v>
      </c>
      <c r="F242" s="185" t="s">
        <v>1008</v>
      </c>
      <c r="H242" s="186">
        <v>72.108000000000004</v>
      </c>
      <c r="I242" s="187"/>
      <c r="L242" s="183"/>
      <c r="M242" s="188"/>
      <c r="N242" s="189"/>
      <c r="O242" s="189"/>
      <c r="P242" s="189"/>
      <c r="Q242" s="189"/>
      <c r="R242" s="189"/>
      <c r="S242" s="189"/>
      <c r="T242" s="190"/>
      <c r="AT242" s="184" t="s">
        <v>150</v>
      </c>
      <c r="AU242" s="184" t="s">
        <v>88</v>
      </c>
      <c r="AV242" s="14" t="s">
        <v>88</v>
      </c>
      <c r="AW242" s="14" t="s">
        <v>34</v>
      </c>
      <c r="AX242" s="14" t="s">
        <v>86</v>
      </c>
      <c r="AY242" s="184" t="s">
        <v>142</v>
      </c>
    </row>
    <row r="243" spans="1:65" s="2" customFormat="1" ht="21.75" customHeight="1">
      <c r="A243" s="33"/>
      <c r="B243" s="161"/>
      <c r="C243" s="162" t="s">
        <v>376</v>
      </c>
      <c r="D243" s="162" t="s">
        <v>144</v>
      </c>
      <c r="E243" s="163" t="s">
        <v>586</v>
      </c>
      <c r="F243" s="164" t="s">
        <v>587</v>
      </c>
      <c r="G243" s="165" t="s">
        <v>246</v>
      </c>
      <c r="H243" s="166">
        <v>8.0120000000000005</v>
      </c>
      <c r="I243" s="167"/>
      <c r="J243" s="168">
        <f>ROUND(I243*H243,2)</f>
        <v>0</v>
      </c>
      <c r="K243" s="164" t="s">
        <v>1046</v>
      </c>
      <c r="L243" s="34"/>
      <c r="M243" s="169" t="s">
        <v>1</v>
      </c>
      <c r="N243" s="170" t="s">
        <v>43</v>
      </c>
      <c r="O243" s="59"/>
      <c r="P243" s="171">
        <f>O243*H243</f>
        <v>0</v>
      </c>
      <c r="Q243" s="171">
        <v>0</v>
      </c>
      <c r="R243" s="171">
        <f>Q243*H243</f>
        <v>0</v>
      </c>
      <c r="S243" s="171">
        <v>0</v>
      </c>
      <c r="T243" s="17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3" t="s">
        <v>148</v>
      </c>
      <c r="AT243" s="173" t="s">
        <v>144</v>
      </c>
      <c r="AU243" s="173" t="s">
        <v>88</v>
      </c>
      <c r="AY243" s="18" t="s">
        <v>142</v>
      </c>
      <c r="BE243" s="174">
        <f>IF(N243="základní",J243,0)</f>
        <v>0</v>
      </c>
      <c r="BF243" s="174">
        <f>IF(N243="snížená",J243,0)</f>
        <v>0</v>
      </c>
      <c r="BG243" s="174">
        <f>IF(N243="zákl. přenesená",J243,0)</f>
        <v>0</v>
      </c>
      <c r="BH243" s="174">
        <f>IF(N243="sníž. přenesená",J243,0)</f>
        <v>0</v>
      </c>
      <c r="BI243" s="174">
        <f>IF(N243="nulová",J243,0)</f>
        <v>0</v>
      </c>
      <c r="BJ243" s="18" t="s">
        <v>86</v>
      </c>
      <c r="BK243" s="174">
        <f>ROUND(I243*H243,2)</f>
        <v>0</v>
      </c>
      <c r="BL243" s="18" t="s">
        <v>148</v>
      </c>
      <c r="BM243" s="173" t="s">
        <v>1009</v>
      </c>
    </row>
    <row r="244" spans="1:65" s="2" customFormat="1" ht="21.75" customHeight="1">
      <c r="A244" s="33"/>
      <c r="B244" s="161"/>
      <c r="C244" s="162" t="s">
        <v>380</v>
      </c>
      <c r="D244" s="162" t="s">
        <v>144</v>
      </c>
      <c r="E244" s="163" t="s">
        <v>595</v>
      </c>
      <c r="F244" s="164" t="s">
        <v>596</v>
      </c>
      <c r="G244" s="165" t="s">
        <v>246</v>
      </c>
      <c r="H244" s="166">
        <v>8.0120000000000005</v>
      </c>
      <c r="I244" s="167"/>
      <c r="J244" s="168">
        <f>ROUND(I244*H244,2)</f>
        <v>0</v>
      </c>
      <c r="K244" s="164" t="s">
        <v>1046</v>
      </c>
      <c r="L244" s="34"/>
      <c r="M244" s="169" t="s">
        <v>1</v>
      </c>
      <c r="N244" s="170" t="s">
        <v>43</v>
      </c>
      <c r="O244" s="59"/>
      <c r="P244" s="171">
        <f>O244*H244</f>
        <v>0</v>
      </c>
      <c r="Q244" s="171">
        <v>0</v>
      </c>
      <c r="R244" s="171">
        <f>Q244*H244</f>
        <v>0</v>
      </c>
      <c r="S244" s="171">
        <v>0</v>
      </c>
      <c r="T244" s="17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73" t="s">
        <v>148</v>
      </c>
      <c r="AT244" s="173" t="s">
        <v>144</v>
      </c>
      <c r="AU244" s="173" t="s">
        <v>88</v>
      </c>
      <c r="AY244" s="18" t="s">
        <v>142</v>
      </c>
      <c r="BE244" s="174">
        <f>IF(N244="základní",J244,0)</f>
        <v>0</v>
      </c>
      <c r="BF244" s="174">
        <f>IF(N244="snížená",J244,0)</f>
        <v>0</v>
      </c>
      <c r="BG244" s="174">
        <f>IF(N244="zákl. přenesená",J244,0)</f>
        <v>0</v>
      </c>
      <c r="BH244" s="174">
        <f>IF(N244="sníž. přenesená",J244,0)</f>
        <v>0</v>
      </c>
      <c r="BI244" s="174">
        <f>IF(N244="nulová",J244,0)</f>
        <v>0</v>
      </c>
      <c r="BJ244" s="18" t="s">
        <v>86</v>
      </c>
      <c r="BK244" s="174">
        <f>ROUND(I244*H244,2)</f>
        <v>0</v>
      </c>
      <c r="BL244" s="18" t="s">
        <v>148</v>
      </c>
      <c r="BM244" s="173" t="s">
        <v>1010</v>
      </c>
    </row>
    <row r="245" spans="1:65" s="12" customFormat="1" ht="22.9" customHeight="1">
      <c r="B245" s="148"/>
      <c r="D245" s="149" t="s">
        <v>77</v>
      </c>
      <c r="E245" s="159" t="s">
        <v>599</v>
      </c>
      <c r="F245" s="159" t="s">
        <v>600</v>
      </c>
      <c r="I245" s="151"/>
      <c r="J245" s="160">
        <f>BK245</f>
        <v>0</v>
      </c>
      <c r="L245" s="148"/>
      <c r="M245" s="153"/>
      <c r="N245" s="154"/>
      <c r="O245" s="154"/>
      <c r="P245" s="155">
        <f>P246</f>
        <v>0</v>
      </c>
      <c r="Q245" s="154"/>
      <c r="R245" s="155">
        <f>R246</f>
        <v>0</v>
      </c>
      <c r="S245" s="154"/>
      <c r="T245" s="156">
        <f>T246</f>
        <v>0</v>
      </c>
      <c r="AR245" s="149" t="s">
        <v>86</v>
      </c>
      <c r="AT245" s="157" t="s">
        <v>77</v>
      </c>
      <c r="AU245" s="157" t="s">
        <v>86</v>
      </c>
      <c r="AY245" s="149" t="s">
        <v>142</v>
      </c>
      <c r="BK245" s="158">
        <f>BK246</f>
        <v>0</v>
      </c>
    </row>
    <row r="246" spans="1:65" s="2" customFormat="1" ht="21.75" customHeight="1">
      <c r="A246" s="33"/>
      <c r="B246" s="161"/>
      <c r="C246" s="162" t="s">
        <v>386</v>
      </c>
      <c r="D246" s="162" t="s">
        <v>144</v>
      </c>
      <c r="E246" s="163" t="s">
        <v>1011</v>
      </c>
      <c r="F246" s="164" t="s">
        <v>1012</v>
      </c>
      <c r="G246" s="165" t="s">
        <v>246</v>
      </c>
      <c r="H246" s="166">
        <v>52.168999999999997</v>
      </c>
      <c r="I246" s="167"/>
      <c r="J246" s="168">
        <f>ROUND(I246*H246,2)</f>
        <v>0</v>
      </c>
      <c r="K246" s="164" t="s">
        <v>1046</v>
      </c>
      <c r="L246" s="34"/>
      <c r="M246" s="218" t="s">
        <v>1</v>
      </c>
      <c r="N246" s="219" t="s">
        <v>43</v>
      </c>
      <c r="O246" s="220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73" t="s">
        <v>148</v>
      </c>
      <c r="AT246" s="173" t="s">
        <v>144</v>
      </c>
      <c r="AU246" s="173" t="s">
        <v>88</v>
      </c>
      <c r="AY246" s="18" t="s">
        <v>142</v>
      </c>
      <c r="BE246" s="174">
        <f>IF(N246="základní",J246,0)</f>
        <v>0</v>
      </c>
      <c r="BF246" s="174">
        <f>IF(N246="snížená",J246,0)</f>
        <v>0</v>
      </c>
      <c r="BG246" s="174">
        <f>IF(N246="zákl. přenesená",J246,0)</f>
        <v>0</v>
      </c>
      <c r="BH246" s="174">
        <f>IF(N246="sníž. přenesená",J246,0)</f>
        <v>0</v>
      </c>
      <c r="BI246" s="174">
        <f>IF(N246="nulová",J246,0)</f>
        <v>0</v>
      </c>
      <c r="BJ246" s="18" t="s">
        <v>86</v>
      </c>
      <c r="BK246" s="174">
        <f>ROUND(I246*H246,2)</f>
        <v>0</v>
      </c>
      <c r="BL246" s="18" t="s">
        <v>148</v>
      </c>
      <c r="BM246" s="173" t="s">
        <v>1013</v>
      </c>
    </row>
    <row r="247" spans="1:65" s="2" customFormat="1" ht="6.95" customHeight="1">
      <c r="A247" s="33"/>
      <c r="B247" s="48"/>
      <c r="C247" s="49"/>
      <c r="D247" s="49"/>
      <c r="E247" s="49"/>
      <c r="F247" s="49"/>
      <c r="G247" s="49"/>
      <c r="H247" s="49"/>
      <c r="I247" s="121"/>
      <c r="J247" s="49"/>
      <c r="K247" s="49"/>
      <c r="L247" s="34"/>
      <c r="M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</row>
  </sheetData>
  <autoFilter ref="C122:K246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1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100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2" t="str">
        <f>'Rekapitulace stavby'!K6</f>
        <v>Rekonstrukce a modernizace školního hřiště ZŠ  Broumovská</v>
      </c>
      <c r="F7" s="263"/>
      <c r="G7" s="263"/>
      <c r="H7" s="263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3" t="s">
        <v>1014</v>
      </c>
      <c r="F9" s="264"/>
      <c r="G9" s="264"/>
      <c r="H9" s="264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17. 1. 2022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9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5" t="str">
        <f>'Rekapitulace stavby'!E14</f>
        <v>Vyplň údaj</v>
      </c>
      <c r="F18" s="245"/>
      <c r="G18" s="245"/>
      <c r="H18" s="245"/>
      <c r="I18" s="9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9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9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9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0" t="s">
        <v>1</v>
      </c>
      <c r="F27" s="250"/>
      <c r="G27" s="250"/>
      <c r="H27" s="25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38</v>
      </c>
      <c r="E30" s="33"/>
      <c r="F30" s="33"/>
      <c r="G30" s="33"/>
      <c r="H30" s="33"/>
      <c r="I30" s="97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105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42</v>
      </c>
      <c r="E33" s="28" t="s">
        <v>43</v>
      </c>
      <c r="F33" s="107">
        <f>ROUND((SUM(BE121:BE149)),  2)</f>
        <v>0</v>
      </c>
      <c r="G33" s="33"/>
      <c r="H33" s="33"/>
      <c r="I33" s="108">
        <v>0.21</v>
      </c>
      <c r="J33" s="107">
        <f>ROUND(((SUM(BE121:BE149))*I33),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7">
        <f>ROUND((SUM(BF121:BF149)),  2)</f>
        <v>0</v>
      </c>
      <c r="G34" s="33"/>
      <c r="H34" s="33"/>
      <c r="I34" s="108">
        <v>0.15</v>
      </c>
      <c r="J34" s="107">
        <f>ROUND(((SUM(BF121:BF149))*I34),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7">
        <f>ROUND((SUM(BG121:BG149)),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7">
        <f>ROUND((SUM(BH121:BH149)),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7">
        <f>ROUND((SUM(BI121:BI149)),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48</v>
      </c>
      <c r="E39" s="61"/>
      <c r="F39" s="61"/>
      <c r="G39" s="111" t="s">
        <v>49</v>
      </c>
      <c r="H39" s="112" t="s">
        <v>50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7" t="s">
        <v>54</v>
      </c>
      <c r="G61" s="46" t="s">
        <v>53</v>
      </c>
      <c r="H61" s="36"/>
      <c r="I61" s="118"/>
      <c r="J61" s="11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7" t="s">
        <v>54</v>
      </c>
      <c r="G76" s="46" t="s">
        <v>53</v>
      </c>
      <c r="H76" s="36"/>
      <c r="I76" s="118"/>
      <c r="J76" s="11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2" t="str">
        <f>E7</f>
        <v>Rekonstrukce a modernizace školního hřiště ZŠ  Broumovská</v>
      </c>
      <c r="F85" s="263"/>
      <c r="G85" s="263"/>
      <c r="H85" s="263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3" t="str">
        <f>E9</f>
        <v>06 - SO 06 Zelená stěna</v>
      </c>
      <c r="F87" s="264"/>
      <c r="G87" s="264"/>
      <c r="H87" s="264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Liberec</v>
      </c>
      <c r="G89" s="33"/>
      <c r="H89" s="33"/>
      <c r="I89" s="98" t="s">
        <v>22</v>
      </c>
      <c r="J89" s="56" t="str">
        <f>IF(J12="","",J12)</f>
        <v>17. 1. 2022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Statutární město Liberec, nám .Dr.E. Beneše</v>
      </c>
      <c r="G91" s="33"/>
      <c r="H91" s="33"/>
      <c r="I91" s="98" t="s">
        <v>31</v>
      </c>
      <c r="J91" s="31" t="str">
        <f>E21</f>
        <v>Pitter Design, s.r.o.Pardubice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98" t="s">
        <v>35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109</v>
      </c>
      <c r="E97" s="129"/>
      <c r="F97" s="129"/>
      <c r="G97" s="129"/>
      <c r="H97" s="129"/>
      <c r="I97" s="130"/>
      <c r="J97" s="131">
        <f>J122</f>
        <v>0</v>
      </c>
      <c r="L97" s="127"/>
    </row>
    <row r="98" spans="1:31" s="10" customFormat="1" ht="19.899999999999999" customHeight="1">
      <c r="B98" s="132"/>
      <c r="D98" s="133" t="s">
        <v>110</v>
      </c>
      <c r="E98" s="134"/>
      <c r="F98" s="134"/>
      <c r="G98" s="134"/>
      <c r="H98" s="134"/>
      <c r="I98" s="135"/>
      <c r="J98" s="136">
        <f>J123</f>
        <v>0</v>
      </c>
      <c r="L98" s="132"/>
    </row>
    <row r="99" spans="1:31" s="10" customFormat="1" ht="19.899999999999999" customHeight="1">
      <c r="B99" s="132"/>
      <c r="D99" s="133" t="s">
        <v>111</v>
      </c>
      <c r="E99" s="134"/>
      <c r="F99" s="134"/>
      <c r="G99" s="134"/>
      <c r="H99" s="134"/>
      <c r="I99" s="135"/>
      <c r="J99" s="136">
        <f>J139</f>
        <v>0</v>
      </c>
      <c r="L99" s="132"/>
    </row>
    <row r="100" spans="1:31" s="10" customFormat="1" ht="19.899999999999999" customHeight="1">
      <c r="B100" s="132"/>
      <c r="D100" s="133" t="s">
        <v>112</v>
      </c>
      <c r="E100" s="134"/>
      <c r="F100" s="134"/>
      <c r="G100" s="134"/>
      <c r="H100" s="134"/>
      <c r="I100" s="135"/>
      <c r="J100" s="136">
        <f>J142</f>
        <v>0</v>
      </c>
      <c r="L100" s="132"/>
    </row>
    <row r="101" spans="1:31" s="10" customFormat="1" ht="19.899999999999999" customHeight="1">
      <c r="B101" s="132"/>
      <c r="D101" s="133" t="s">
        <v>118</v>
      </c>
      <c r="E101" s="134"/>
      <c r="F101" s="134"/>
      <c r="G101" s="134"/>
      <c r="H101" s="134"/>
      <c r="I101" s="135"/>
      <c r="J101" s="136">
        <f>J148</f>
        <v>0</v>
      </c>
      <c r="L101" s="132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97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121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122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127</v>
      </c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62" t="str">
        <f>E7</f>
        <v>Rekonstrukce a modernizace školního hřiště ZŠ  Broumovská</v>
      </c>
      <c r="F111" s="263"/>
      <c r="G111" s="263"/>
      <c r="H111" s="26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102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3" t="str">
        <f>E9</f>
        <v>06 - SO 06 Zelená stěna</v>
      </c>
      <c r="F113" s="264"/>
      <c r="G113" s="264"/>
      <c r="H113" s="264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3"/>
      <c r="E115" s="33"/>
      <c r="F115" s="26" t="str">
        <f>F12</f>
        <v>Liberec</v>
      </c>
      <c r="G115" s="33"/>
      <c r="H115" s="33"/>
      <c r="I115" s="98" t="s">
        <v>22</v>
      </c>
      <c r="J115" s="56" t="str">
        <f>IF(J12="","",J12)</f>
        <v>17. 1. 2022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24</v>
      </c>
      <c r="D117" s="33"/>
      <c r="E117" s="33"/>
      <c r="F117" s="26" t="str">
        <f>E15</f>
        <v>Statutární město Liberec, nám .Dr.E. Beneše</v>
      </c>
      <c r="G117" s="33"/>
      <c r="H117" s="33"/>
      <c r="I117" s="98" t="s">
        <v>31</v>
      </c>
      <c r="J117" s="31" t="str">
        <f>E21</f>
        <v>Pitter Design, s.r.o.Pardubice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29</v>
      </c>
      <c r="D118" s="33"/>
      <c r="E118" s="33"/>
      <c r="F118" s="26" t="str">
        <f>IF(E18="","",E18)</f>
        <v>Vyplň údaj</v>
      </c>
      <c r="G118" s="33"/>
      <c r="H118" s="33"/>
      <c r="I118" s="98" t="s">
        <v>35</v>
      </c>
      <c r="J118" s="31" t="str">
        <f>E24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7"/>
      <c r="B120" s="138"/>
      <c r="C120" s="139" t="s">
        <v>128</v>
      </c>
      <c r="D120" s="140" t="s">
        <v>63</v>
      </c>
      <c r="E120" s="140" t="s">
        <v>59</v>
      </c>
      <c r="F120" s="140" t="s">
        <v>60</v>
      </c>
      <c r="G120" s="140" t="s">
        <v>129</v>
      </c>
      <c r="H120" s="140" t="s">
        <v>130</v>
      </c>
      <c r="I120" s="141" t="s">
        <v>131</v>
      </c>
      <c r="J120" s="140" t="s">
        <v>106</v>
      </c>
      <c r="K120" s="142" t="s">
        <v>132</v>
      </c>
      <c r="L120" s="143"/>
      <c r="M120" s="63" t="s">
        <v>1</v>
      </c>
      <c r="N120" s="64" t="s">
        <v>42</v>
      </c>
      <c r="O120" s="64" t="s">
        <v>133</v>
      </c>
      <c r="P120" s="64" t="s">
        <v>134</v>
      </c>
      <c r="Q120" s="64" t="s">
        <v>135</v>
      </c>
      <c r="R120" s="64" t="s">
        <v>136</v>
      </c>
      <c r="S120" s="64" t="s">
        <v>137</v>
      </c>
      <c r="T120" s="65" t="s">
        <v>138</v>
      </c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</row>
    <row r="121" spans="1:65" s="2" customFormat="1" ht="22.9" customHeight="1">
      <c r="A121" s="33"/>
      <c r="B121" s="34"/>
      <c r="C121" s="70" t="s">
        <v>139</v>
      </c>
      <c r="D121" s="33"/>
      <c r="E121" s="33"/>
      <c r="F121" s="33"/>
      <c r="G121" s="33"/>
      <c r="H121" s="33"/>
      <c r="I121" s="97"/>
      <c r="J121" s="144">
        <f>BK121</f>
        <v>0</v>
      </c>
      <c r="K121" s="33"/>
      <c r="L121" s="34"/>
      <c r="M121" s="66"/>
      <c r="N121" s="57"/>
      <c r="O121" s="67"/>
      <c r="P121" s="145">
        <f>P122</f>
        <v>0</v>
      </c>
      <c r="Q121" s="67"/>
      <c r="R121" s="145">
        <f>R122</f>
        <v>4.3252200000000007</v>
      </c>
      <c r="S121" s="67"/>
      <c r="T121" s="146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77</v>
      </c>
      <c r="AU121" s="18" t="s">
        <v>108</v>
      </c>
      <c r="BK121" s="147">
        <f>BK122</f>
        <v>0</v>
      </c>
    </row>
    <row r="122" spans="1:65" s="12" customFormat="1" ht="25.9" customHeight="1">
      <c r="B122" s="148"/>
      <c r="D122" s="149" t="s">
        <v>77</v>
      </c>
      <c r="E122" s="150" t="s">
        <v>140</v>
      </c>
      <c r="F122" s="150" t="s">
        <v>141</v>
      </c>
      <c r="I122" s="151"/>
      <c r="J122" s="152">
        <f>BK122</f>
        <v>0</v>
      </c>
      <c r="L122" s="148"/>
      <c r="M122" s="153"/>
      <c r="N122" s="154"/>
      <c r="O122" s="154"/>
      <c r="P122" s="155">
        <f>P123+P139+P142+P148</f>
        <v>0</v>
      </c>
      <c r="Q122" s="154"/>
      <c r="R122" s="155">
        <f>R123+R139+R142+R148</f>
        <v>4.3252200000000007</v>
      </c>
      <c r="S122" s="154"/>
      <c r="T122" s="156">
        <f>T123+T139+T142+T148</f>
        <v>0</v>
      </c>
      <c r="AR122" s="149" t="s">
        <v>86</v>
      </c>
      <c r="AT122" s="157" t="s">
        <v>77</v>
      </c>
      <c r="AU122" s="157" t="s">
        <v>78</v>
      </c>
      <c r="AY122" s="149" t="s">
        <v>142</v>
      </c>
      <c r="BK122" s="158">
        <f>BK123+BK139+BK142+BK148</f>
        <v>0</v>
      </c>
    </row>
    <row r="123" spans="1:65" s="12" customFormat="1" ht="22.9" customHeight="1">
      <c r="B123" s="148"/>
      <c r="D123" s="149" t="s">
        <v>77</v>
      </c>
      <c r="E123" s="159" t="s">
        <v>86</v>
      </c>
      <c r="F123" s="159" t="s">
        <v>143</v>
      </c>
      <c r="I123" s="151"/>
      <c r="J123" s="160">
        <f>BK123</f>
        <v>0</v>
      </c>
      <c r="L123" s="148"/>
      <c r="M123" s="153"/>
      <c r="N123" s="154"/>
      <c r="O123" s="154"/>
      <c r="P123" s="155">
        <f>SUM(P124:P138)</f>
        <v>0</v>
      </c>
      <c r="Q123" s="154"/>
      <c r="R123" s="155">
        <f>SUM(R124:R138)</f>
        <v>0</v>
      </c>
      <c r="S123" s="154"/>
      <c r="T123" s="156">
        <f>SUM(T124:T138)</f>
        <v>0</v>
      </c>
      <c r="AR123" s="149" t="s">
        <v>86</v>
      </c>
      <c r="AT123" s="157" t="s">
        <v>77</v>
      </c>
      <c r="AU123" s="157" t="s">
        <v>86</v>
      </c>
      <c r="AY123" s="149" t="s">
        <v>142</v>
      </c>
      <c r="BK123" s="158">
        <f>SUM(BK124:BK138)</f>
        <v>0</v>
      </c>
    </row>
    <row r="124" spans="1:65" s="2" customFormat="1" ht="21.75" customHeight="1">
      <c r="A124" s="33"/>
      <c r="B124" s="161"/>
      <c r="C124" s="162" t="s">
        <v>86</v>
      </c>
      <c r="D124" s="162" t="s">
        <v>144</v>
      </c>
      <c r="E124" s="163" t="s">
        <v>924</v>
      </c>
      <c r="F124" s="164" t="s">
        <v>925</v>
      </c>
      <c r="G124" s="165" t="s">
        <v>272</v>
      </c>
      <c r="H124" s="166">
        <v>5.4</v>
      </c>
      <c r="I124" s="167"/>
      <c r="J124" s="168">
        <f>ROUND(I124*H124,2)</f>
        <v>0</v>
      </c>
      <c r="K124" s="164" t="s">
        <v>1046</v>
      </c>
      <c r="L124" s="34"/>
      <c r="M124" s="169" t="s">
        <v>1</v>
      </c>
      <c r="N124" s="170" t="s">
        <v>43</v>
      </c>
      <c r="O124" s="59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73" t="s">
        <v>148</v>
      </c>
      <c r="AT124" s="173" t="s">
        <v>144</v>
      </c>
      <c r="AU124" s="173" t="s">
        <v>88</v>
      </c>
      <c r="AY124" s="18" t="s">
        <v>142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8" t="s">
        <v>86</v>
      </c>
      <c r="BK124" s="174">
        <f>ROUND(I124*H124,2)</f>
        <v>0</v>
      </c>
      <c r="BL124" s="18" t="s">
        <v>148</v>
      </c>
      <c r="BM124" s="173" t="s">
        <v>1015</v>
      </c>
    </row>
    <row r="125" spans="1:65" s="14" customFormat="1" ht="11.25">
      <c r="B125" s="183"/>
      <c r="D125" s="176" t="s">
        <v>150</v>
      </c>
      <c r="E125" s="184" t="s">
        <v>1</v>
      </c>
      <c r="F125" s="185" t="s">
        <v>1016</v>
      </c>
      <c r="H125" s="186">
        <v>5.4</v>
      </c>
      <c r="I125" s="187"/>
      <c r="L125" s="183"/>
      <c r="M125" s="188"/>
      <c r="N125" s="189"/>
      <c r="O125" s="189"/>
      <c r="P125" s="189"/>
      <c r="Q125" s="189"/>
      <c r="R125" s="189"/>
      <c r="S125" s="189"/>
      <c r="T125" s="190"/>
      <c r="AT125" s="184" t="s">
        <v>150</v>
      </c>
      <c r="AU125" s="184" t="s">
        <v>88</v>
      </c>
      <c r="AV125" s="14" t="s">
        <v>88</v>
      </c>
      <c r="AW125" s="14" t="s">
        <v>34</v>
      </c>
      <c r="AX125" s="14" t="s">
        <v>86</v>
      </c>
      <c r="AY125" s="184" t="s">
        <v>142</v>
      </c>
    </row>
    <row r="126" spans="1:65" s="2" customFormat="1" ht="21.75" customHeight="1">
      <c r="A126" s="33"/>
      <c r="B126" s="161"/>
      <c r="C126" s="162" t="s">
        <v>88</v>
      </c>
      <c r="D126" s="162" t="s">
        <v>144</v>
      </c>
      <c r="E126" s="163" t="s">
        <v>221</v>
      </c>
      <c r="F126" s="164" t="s">
        <v>222</v>
      </c>
      <c r="G126" s="165" t="s">
        <v>185</v>
      </c>
      <c r="H126" s="166">
        <v>0.122</v>
      </c>
      <c r="I126" s="167"/>
      <c r="J126" s="168">
        <f>ROUND(I126*H126,2)</f>
        <v>0</v>
      </c>
      <c r="K126" s="164" t="s">
        <v>1046</v>
      </c>
      <c r="L126" s="34"/>
      <c r="M126" s="169" t="s">
        <v>1</v>
      </c>
      <c r="N126" s="170" t="s">
        <v>43</v>
      </c>
      <c r="O126" s="59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3" t="s">
        <v>148</v>
      </c>
      <c r="AT126" s="173" t="s">
        <v>144</v>
      </c>
      <c r="AU126" s="173" t="s">
        <v>88</v>
      </c>
      <c r="AY126" s="18" t="s">
        <v>142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8" t="s">
        <v>86</v>
      </c>
      <c r="BK126" s="174">
        <f>ROUND(I126*H126,2)</f>
        <v>0</v>
      </c>
      <c r="BL126" s="18" t="s">
        <v>148</v>
      </c>
      <c r="BM126" s="173" t="s">
        <v>1017</v>
      </c>
    </row>
    <row r="127" spans="1:65" s="13" customFormat="1" ht="11.25">
      <c r="B127" s="175"/>
      <c r="D127" s="176" t="s">
        <v>150</v>
      </c>
      <c r="E127" s="177" t="s">
        <v>1</v>
      </c>
      <c r="F127" s="178" t="s">
        <v>1018</v>
      </c>
      <c r="H127" s="177" t="s">
        <v>1</v>
      </c>
      <c r="I127" s="179"/>
      <c r="L127" s="175"/>
      <c r="M127" s="180"/>
      <c r="N127" s="181"/>
      <c r="O127" s="181"/>
      <c r="P127" s="181"/>
      <c r="Q127" s="181"/>
      <c r="R127" s="181"/>
      <c r="S127" s="181"/>
      <c r="T127" s="182"/>
      <c r="AT127" s="177" t="s">
        <v>150</v>
      </c>
      <c r="AU127" s="177" t="s">
        <v>88</v>
      </c>
      <c r="AV127" s="13" t="s">
        <v>86</v>
      </c>
      <c r="AW127" s="13" t="s">
        <v>34</v>
      </c>
      <c r="AX127" s="13" t="s">
        <v>78</v>
      </c>
      <c r="AY127" s="177" t="s">
        <v>142</v>
      </c>
    </row>
    <row r="128" spans="1:65" s="14" customFormat="1" ht="11.25">
      <c r="B128" s="183"/>
      <c r="D128" s="176" t="s">
        <v>150</v>
      </c>
      <c r="E128" s="184" t="s">
        <v>1</v>
      </c>
      <c r="F128" s="185" t="s">
        <v>1019</v>
      </c>
      <c r="H128" s="186">
        <v>0.122</v>
      </c>
      <c r="I128" s="187"/>
      <c r="L128" s="183"/>
      <c r="M128" s="188"/>
      <c r="N128" s="189"/>
      <c r="O128" s="189"/>
      <c r="P128" s="189"/>
      <c r="Q128" s="189"/>
      <c r="R128" s="189"/>
      <c r="S128" s="189"/>
      <c r="T128" s="190"/>
      <c r="AT128" s="184" t="s">
        <v>150</v>
      </c>
      <c r="AU128" s="184" t="s">
        <v>88</v>
      </c>
      <c r="AV128" s="14" t="s">
        <v>88</v>
      </c>
      <c r="AW128" s="14" t="s">
        <v>34</v>
      </c>
      <c r="AX128" s="14" t="s">
        <v>78</v>
      </c>
      <c r="AY128" s="184" t="s">
        <v>142</v>
      </c>
    </row>
    <row r="129" spans="1:65" s="15" customFormat="1" ht="11.25">
      <c r="B129" s="191"/>
      <c r="D129" s="176" t="s">
        <v>150</v>
      </c>
      <c r="E129" s="192" t="s">
        <v>1</v>
      </c>
      <c r="F129" s="193" t="s">
        <v>163</v>
      </c>
      <c r="H129" s="194">
        <v>0.122</v>
      </c>
      <c r="I129" s="195"/>
      <c r="L129" s="191"/>
      <c r="M129" s="196"/>
      <c r="N129" s="197"/>
      <c r="O129" s="197"/>
      <c r="P129" s="197"/>
      <c r="Q129" s="197"/>
      <c r="R129" s="197"/>
      <c r="S129" s="197"/>
      <c r="T129" s="198"/>
      <c r="AT129" s="192" t="s">
        <v>150</v>
      </c>
      <c r="AU129" s="192" t="s">
        <v>88</v>
      </c>
      <c r="AV129" s="15" t="s">
        <v>148</v>
      </c>
      <c r="AW129" s="15" t="s">
        <v>34</v>
      </c>
      <c r="AX129" s="15" t="s">
        <v>86</v>
      </c>
      <c r="AY129" s="192" t="s">
        <v>142</v>
      </c>
    </row>
    <row r="130" spans="1:65" s="2" customFormat="1" ht="21.75" customHeight="1">
      <c r="A130" s="33"/>
      <c r="B130" s="161"/>
      <c r="C130" s="162" t="s">
        <v>167</v>
      </c>
      <c r="D130" s="162" t="s">
        <v>144</v>
      </c>
      <c r="E130" s="163" t="s">
        <v>226</v>
      </c>
      <c r="F130" s="164" t="s">
        <v>227</v>
      </c>
      <c r="G130" s="165" t="s">
        <v>185</v>
      </c>
      <c r="H130" s="166">
        <v>0.122</v>
      </c>
      <c r="I130" s="167"/>
      <c r="J130" s="168">
        <f>ROUND(I130*H130,2)</f>
        <v>0</v>
      </c>
      <c r="K130" s="164" t="s">
        <v>1046</v>
      </c>
      <c r="L130" s="34"/>
      <c r="M130" s="169" t="s">
        <v>1</v>
      </c>
      <c r="N130" s="170" t="s">
        <v>43</v>
      </c>
      <c r="O130" s="59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3" t="s">
        <v>148</v>
      </c>
      <c r="AT130" s="173" t="s">
        <v>144</v>
      </c>
      <c r="AU130" s="173" t="s">
        <v>88</v>
      </c>
      <c r="AY130" s="18" t="s">
        <v>142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8" t="s">
        <v>86</v>
      </c>
      <c r="BK130" s="174">
        <f>ROUND(I130*H130,2)</f>
        <v>0</v>
      </c>
      <c r="BL130" s="18" t="s">
        <v>148</v>
      </c>
      <c r="BM130" s="173" t="s">
        <v>1020</v>
      </c>
    </row>
    <row r="131" spans="1:65" s="13" customFormat="1" ht="11.25">
      <c r="B131" s="175"/>
      <c r="D131" s="176" t="s">
        <v>150</v>
      </c>
      <c r="E131" s="177" t="s">
        <v>1</v>
      </c>
      <c r="F131" s="178" t="s">
        <v>935</v>
      </c>
      <c r="H131" s="177" t="s">
        <v>1</v>
      </c>
      <c r="I131" s="179"/>
      <c r="L131" s="175"/>
      <c r="M131" s="180"/>
      <c r="N131" s="181"/>
      <c r="O131" s="181"/>
      <c r="P131" s="181"/>
      <c r="Q131" s="181"/>
      <c r="R131" s="181"/>
      <c r="S131" s="181"/>
      <c r="T131" s="182"/>
      <c r="AT131" s="177" t="s">
        <v>150</v>
      </c>
      <c r="AU131" s="177" t="s">
        <v>88</v>
      </c>
      <c r="AV131" s="13" t="s">
        <v>86</v>
      </c>
      <c r="AW131" s="13" t="s">
        <v>34</v>
      </c>
      <c r="AX131" s="13" t="s">
        <v>78</v>
      </c>
      <c r="AY131" s="177" t="s">
        <v>142</v>
      </c>
    </row>
    <row r="132" spans="1:65" s="14" customFormat="1" ht="11.25">
      <c r="B132" s="183"/>
      <c r="D132" s="176" t="s">
        <v>150</v>
      </c>
      <c r="E132" s="184" t="s">
        <v>1</v>
      </c>
      <c r="F132" s="185" t="s">
        <v>1021</v>
      </c>
      <c r="H132" s="186">
        <v>0.122</v>
      </c>
      <c r="I132" s="187"/>
      <c r="L132" s="183"/>
      <c r="M132" s="188"/>
      <c r="N132" s="189"/>
      <c r="O132" s="189"/>
      <c r="P132" s="189"/>
      <c r="Q132" s="189"/>
      <c r="R132" s="189"/>
      <c r="S132" s="189"/>
      <c r="T132" s="190"/>
      <c r="AT132" s="184" t="s">
        <v>150</v>
      </c>
      <c r="AU132" s="184" t="s">
        <v>88</v>
      </c>
      <c r="AV132" s="14" t="s">
        <v>88</v>
      </c>
      <c r="AW132" s="14" t="s">
        <v>34</v>
      </c>
      <c r="AX132" s="14" t="s">
        <v>78</v>
      </c>
      <c r="AY132" s="184" t="s">
        <v>142</v>
      </c>
    </row>
    <row r="133" spans="1:65" s="15" customFormat="1" ht="11.25">
      <c r="B133" s="191"/>
      <c r="D133" s="176" t="s">
        <v>150</v>
      </c>
      <c r="E133" s="192" t="s">
        <v>1</v>
      </c>
      <c r="F133" s="193" t="s">
        <v>163</v>
      </c>
      <c r="H133" s="194">
        <v>0.122</v>
      </c>
      <c r="I133" s="195"/>
      <c r="L133" s="191"/>
      <c r="M133" s="196"/>
      <c r="N133" s="197"/>
      <c r="O133" s="197"/>
      <c r="P133" s="197"/>
      <c r="Q133" s="197"/>
      <c r="R133" s="197"/>
      <c r="S133" s="197"/>
      <c r="T133" s="198"/>
      <c r="AT133" s="192" t="s">
        <v>150</v>
      </c>
      <c r="AU133" s="192" t="s">
        <v>88</v>
      </c>
      <c r="AV133" s="15" t="s">
        <v>148</v>
      </c>
      <c r="AW133" s="15" t="s">
        <v>34</v>
      </c>
      <c r="AX133" s="15" t="s">
        <v>86</v>
      </c>
      <c r="AY133" s="192" t="s">
        <v>142</v>
      </c>
    </row>
    <row r="134" spans="1:65" s="2" customFormat="1" ht="21.75" customHeight="1">
      <c r="A134" s="33"/>
      <c r="B134" s="161"/>
      <c r="C134" s="162" t="s">
        <v>148</v>
      </c>
      <c r="D134" s="162" t="s">
        <v>144</v>
      </c>
      <c r="E134" s="163" t="s">
        <v>244</v>
      </c>
      <c r="F134" s="164" t="s">
        <v>245</v>
      </c>
      <c r="G134" s="165" t="s">
        <v>246</v>
      </c>
      <c r="H134" s="166">
        <v>0.19500000000000001</v>
      </c>
      <c r="I134" s="167"/>
      <c r="J134" s="168">
        <f>ROUND(I134*H134,2)</f>
        <v>0</v>
      </c>
      <c r="K134" s="164" t="s">
        <v>1046</v>
      </c>
      <c r="L134" s="34"/>
      <c r="M134" s="169" t="s">
        <v>1</v>
      </c>
      <c r="N134" s="170" t="s">
        <v>43</v>
      </c>
      <c r="O134" s="59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3" t="s">
        <v>148</v>
      </c>
      <c r="AT134" s="173" t="s">
        <v>144</v>
      </c>
      <c r="AU134" s="173" t="s">
        <v>88</v>
      </c>
      <c r="AY134" s="18" t="s">
        <v>142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8" t="s">
        <v>86</v>
      </c>
      <c r="BK134" s="174">
        <f>ROUND(I134*H134,2)</f>
        <v>0</v>
      </c>
      <c r="BL134" s="18" t="s">
        <v>148</v>
      </c>
      <c r="BM134" s="173" t="s">
        <v>1022</v>
      </c>
    </row>
    <row r="135" spans="1:65" s="14" customFormat="1" ht="11.25">
      <c r="B135" s="183"/>
      <c r="D135" s="176" t="s">
        <v>150</v>
      </c>
      <c r="E135" s="184" t="s">
        <v>1</v>
      </c>
      <c r="F135" s="185" t="s">
        <v>1023</v>
      </c>
      <c r="H135" s="186">
        <v>0.19500000000000001</v>
      </c>
      <c r="I135" s="187"/>
      <c r="L135" s="183"/>
      <c r="M135" s="188"/>
      <c r="N135" s="189"/>
      <c r="O135" s="189"/>
      <c r="P135" s="189"/>
      <c r="Q135" s="189"/>
      <c r="R135" s="189"/>
      <c r="S135" s="189"/>
      <c r="T135" s="190"/>
      <c r="AT135" s="184" t="s">
        <v>150</v>
      </c>
      <c r="AU135" s="184" t="s">
        <v>88</v>
      </c>
      <c r="AV135" s="14" t="s">
        <v>88</v>
      </c>
      <c r="AW135" s="14" t="s">
        <v>34</v>
      </c>
      <c r="AX135" s="14" t="s">
        <v>86</v>
      </c>
      <c r="AY135" s="184" t="s">
        <v>142</v>
      </c>
    </row>
    <row r="136" spans="1:65" s="2" customFormat="1" ht="16.5" customHeight="1">
      <c r="A136" s="33"/>
      <c r="B136" s="161"/>
      <c r="C136" s="162" t="s">
        <v>182</v>
      </c>
      <c r="D136" s="162" t="s">
        <v>144</v>
      </c>
      <c r="E136" s="163" t="s">
        <v>713</v>
      </c>
      <c r="F136" s="164" t="s">
        <v>240</v>
      </c>
      <c r="G136" s="165" t="s">
        <v>185</v>
      </c>
      <c r="H136" s="166">
        <v>0.122</v>
      </c>
      <c r="I136" s="167"/>
      <c r="J136" s="168">
        <f>ROUND(I136*H136,2)</f>
        <v>0</v>
      </c>
      <c r="K136" s="164" t="s">
        <v>1046</v>
      </c>
      <c r="L136" s="34"/>
      <c r="M136" s="169" t="s">
        <v>1</v>
      </c>
      <c r="N136" s="170" t="s">
        <v>43</v>
      </c>
      <c r="O136" s="59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3" t="s">
        <v>148</v>
      </c>
      <c r="AT136" s="173" t="s">
        <v>144</v>
      </c>
      <c r="AU136" s="173" t="s">
        <v>88</v>
      </c>
      <c r="AY136" s="18" t="s">
        <v>142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8" t="s">
        <v>86</v>
      </c>
      <c r="BK136" s="174">
        <f>ROUND(I136*H136,2)</f>
        <v>0</v>
      </c>
      <c r="BL136" s="18" t="s">
        <v>148</v>
      </c>
      <c r="BM136" s="173" t="s">
        <v>1024</v>
      </c>
    </row>
    <row r="137" spans="1:65" s="14" customFormat="1" ht="11.25">
      <c r="B137" s="183"/>
      <c r="D137" s="176" t="s">
        <v>150</v>
      </c>
      <c r="E137" s="184" t="s">
        <v>1</v>
      </c>
      <c r="F137" s="185" t="s">
        <v>1025</v>
      </c>
      <c r="H137" s="186">
        <v>0.122</v>
      </c>
      <c r="I137" s="187"/>
      <c r="L137" s="183"/>
      <c r="M137" s="188"/>
      <c r="N137" s="189"/>
      <c r="O137" s="189"/>
      <c r="P137" s="189"/>
      <c r="Q137" s="189"/>
      <c r="R137" s="189"/>
      <c r="S137" s="189"/>
      <c r="T137" s="190"/>
      <c r="AT137" s="184" t="s">
        <v>150</v>
      </c>
      <c r="AU137" s="184" t="s">
        <v>88</v>
      </c>
      <c r="AV137" s="14" t="s">
        <v>88</v>
      </c>
      <c r="AW137" s="14" t="s">
        <v>34</v>
      </c>
      <c r="AX137" s="14" t="s">
        <v>78</v>
      </c>
      <c r="AY137" s="184" t="s">
        <v>142</v>
      </c>
    </row>
    <row r="138" spans="1:65" s="15" customFormat="1" ht="11.25">
      <c r="B138" s="191"/>
      <c r="D138" s="176" t="s">
        <v>150</v>
      </c>
      <c r="E138" s="192" t="s">
        <v>1</v>
      </c>
      <c r="F138" s="193" t="s">
        <v>163</v>
      </c>
      <c r="H138" s="194">
        <v>0.122</v>
      </c>
      <c r="I138" s="195"/>
      <c r="L138" s="191"/>
      <c r="M138" s="196"/>
      <c r="N138" s="197"/>
      <c r="O138" s="197"/>
      <c r="P138" s="197"/>
      <c r="Q138" s="197"/>
      <c r="R138" s="197"/>
      <c r="S138" s="197"/>
      <c r="T138" s="198"/>
      <c r="AT138" s="192" t="s">
        <v>150</v>
      </c>
      <c r="AU138" s="192" t="s">
        <v>88</v>
      </c>
      <c r="AV138" s="15" t="s">
        <v>148</v>
      </c>
      <c r="AW138" s="15" t="s">
        <v>34</v>
      </c>
      <c r="AX138" s="15" t="s">
        <v>86</v>
      </c>
      <c r="AY138" s="192" t="s">
        <v>142</v>
      </c>
    </row>
    <row r="139" spans="1:65" s="12" customFormat="1" ht="22.9" customHeight="1">
      <c r="B139" s="148"/>
      <c r="D139" s="149" t="s">
        <v>77</v>
      </c>
      <c r="E139" s="159" t="s">
        <v>88</v>
      </c>
      <c r="F139" s="159" t="s">
        <v>264</v>
      </c>
      <c r="I139" s="151"/>
      <c r="J139" s="160">
        <f>BK139</f>
        <v>0</v>
      </c>
      <c r="L139" s="148"/>
      <c r="M139" s="153"/>
      <c r="N139" s="154"/>
      <c r="O139" s="154"/>
      <c r="P139" s="155">
        <f>SUM(P140:P141)</f>
        <v>0</v>
      </c>
      <c r="Q139" s="154"/>
      <c r="R139" s="155">
        <f>SUM(R140:R141)</f>
        <v>9.0720000000000009E-2</v>
      </c>
      <c r="S139" s="154"/>
      <c r="T139" s="156">
        <f>SUM(T140:T141)</f>
        <v>0</v>
      </c>
      <c r="AR139" s="149" t="s">
        <v>86</v>
      </c>
      <c r="AT139" s="157" t="s">
        <v>77</v>
      </c>
      <c r="AU139" s="157" t="s">
        <v>86</v>
      </c>
      <c r="AY139" s="149" t="s">
        <v>142</v>
      </c>
      <c r="BK139" s="158">
        <f>SUM(BK140:BK141)</f>
        <v>0</v>
      </c>
    </row>
    <row r="140" spans="1:65" s="2" customFormat="1" ht="21.75" customHeight="1">
      <c r="A140" s="33"/>
      <c r="B140" s="161"/>
      <c r="C140" s="162" t="s">
        <v>196</v>
      </c>
      <c r="D140" s="162" t="s">
        <v>144</v>
      </c>
      <c r="E140" s="163" t="s">
        <v>288</v>
      </c>
      <c r="F140" s="164" t="s">
        <v>289</v>
      </c>
      <c r="G140" s="165" t="s">
        <v>185</v>
      </c>
      <c r="H140" s="166">
        <v>4.2000000000000003E-2</v>
      </c>
      <c r="I140" s="167"/>
      <c r="J140" s="168">
        <f>ROUND(I140*H140,2)</f>
        <v>0</v>
      </c>
      <c r="K140" s="164" t="s">
        <v>1046</v>
      </c>
      <c r="L140" s="34"/>
      <c r="M140" s="169" t="s">
        <v>1</v>
      </c>
      <c r="N140" s="170" t="s">
        <v>43</v>
      </c>
      <c r="O140" s="59"/>
      <c r="P140" s="171">
        <f>O140*H140</f>
        <v>0</v>
      </c>
      <c r="Q140" s="171">
        <v>2.16</v>
      </c>
      <c r="R140" s="171">
        <f>Q140*H140</f>
        <v>9.0720000000000009E-2</v>
      </c>
      <c r="S140" s="171">
        <v>0</v>
      </c>
      <c r="T140" s="17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3" t="s">
        <v>148</v>
      </c>
      <c r="AT140" s="173" t="s">
        <v>144</v>
      </c>
      <c r="AU140" s="173" t="s">
        <v>88</v>
      </c>
      <c r="AY140" s="18" t="s">
        <v>142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8" t="s">
        <v>86</v>
      </c>
      <c r="BK140" s="174">
        <f>ROUND(I140*H140,2)</f>
        <v>0</v>
      </c>
      <c r="BL140" s="18" t="s">
        <v>148</v>
      </c>
      <c r="BM140" s="173" t="s">
        <v>1026</v>
      </c>
    </row>
    <row r="141" spans="1:65" s="14" customFormat="1" ht="11.25">
      <c r="B141" s="183"/>
      <c r="D141" s="176" t="s">
        <v>150</v>
      </c>
      <c r="E141" s="184" t="s">
        <v>1</v>
      </c>
      <c r="F141" s="185" t="s">
        <v>1027</v>
      </c>
      <c r="H141" s="186">
        <v>4.2000000000000003E-2</v>
      </c>
      <c r="I141" s="187"/>
      <c r="L141" s="183"/>
      <c r="M141" s="188"/>
      <c r="N141" s="189"/>
      <c r="O141" s="189"/>
      <c r="P141" s="189"/>
      <c r="Q141" s="189"/>
      <c r="R141" s="189"/>
      <c r="S141" s="189"/>
      <c r="T141" s="190"/>
      <c r="AT141" s="184" t="s">
        <v>150</v>
      </c>
      <c r="AU141" s="184" t="s">
        <v>88</v>
      </c>
      <c r="AV141" s="14" t="s">
        <v>88</v>
      </c>
      <c r="AW141" s="14" t="s">
        <v>34</v>
      </c>
      <c r="AX141" s="14" t="s">
        <v>86</v>
      </c>
      <c r="AY141" s="184" t="s">
        <v>142</v>
      </c>
    </row>
    <row r="142" spans="1:65" s="12" customFormat="1" ht="22.9" customHeight="1">
      <c r="B142" s="148"/>
      <c r="D142" s="149" t="s">
        <v>77</v>
      </c>
      <c r="E142" s="159" t="s">
        <v>167</v>
      </c>
      <c r="F142" s="159" t="s">
        <v>358</v>
      </c>
      <c r="I142" s="151"/>
      <c r="J142" s="160">
        <f>BK142</f>
        <v>0</v>
      </c>
      <c r="L142" s="148"/>
      <c r="M142" s="153"/>
      <c r="N142" s="154"/>
      <c r="O142" s="154"/>
      <c r="P142" s="155">
        <f>SUM(P143:P147)</f>
        <v>0</v>
      </c>
      <c r="Q142" s="154"/>
      <c r="R142" s="155">
        <f>SUM(R143:R147)</f>
        <v>4.2345000000000006</v>
      </c>
      <c r="S142" s="154"/>
      <c r="T142" s="156">
        <f>SUM(T143:T147)</f>
        <v>0</v>
      </c>
      <c r="AR142" s="149" t="s">
        <v>86</v>
      </c>
      <c r="AT142" s="157" t="s">
        <v>77</v>
      </c>
      <c r="AU142" s="157" t="s">
        <v>86</v>
      </c>
      <c r="AY142" s="149" t="s">
        <v>142</v>
      </c>
      <c r="BK142" s="158">
        <f>SUM(BK143:BK147)</f>
        <v>0</v>
      </c>
    </row>
    <row r="143" spans="1:65" s="2" customFormat="1" ht="21.75" customHeight="1">
      <c r="A143" s="33"/>
      <c r="B143" s="161"/>
      <c r="C143" s="162" t="s">
        <v>202</v>
      </c>
      <c r="D143" s="162" t="s">
        <v>144</v>
      </c>
      <c r="E143" s="163" t="s">
        <v>1028</v>
      </c>
      <c r="F143" s="164" t="s">
        <v>1029</v>
      </c>
      <c r="G143" s="165" t="s">
        <v>362</v>
      </c>
      <c r="H143" s="166">
        <v>6</v>
      </c>
      <c r="I143" s="167"/>
      <c r="J143" s="168">
        <f>ROUND(I143*H143,2)</f>
        <v>0</v>
      </c>
      <c r="K143" s="164" t="s">
        <v>1046</v>
      </c>
      <c r="L143" s="34"/>
      <c r="M143" s="169" t="s">
        <v>1</v>
      </c>
      <c r="N143" s="170" t="s">
        <v>43</v>
      </c>
      <c r="O143" s="59"/>
      <c r="P143" s="171">
        <f>O143*H143</f>
        <v>0</v>
      </c>
      <c r="Q143" s="171">
        <v>0.36435000000000001</v>
      </c>
      <c r="R143" s="171">
        <f>Q143*H143</f>
        <v>2.1861000000000002</v>
      </c>
      <c r="S143" s="171">
        <v>0</v>
      </c>
      <c r="T143" s="17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3" t="s">
        <v>148</v>
      </c>
      <c r="AT143" s="173" t="s">
        <v>144</v>
      </c>
      <c r="AU143" s="173" t="s">
        <v>88</v>
      </c>
      <c r="AY143" s="18" t="s">
        <v>142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8" t="s">
        <v>86</v>
      </c>
      <c r="BK143" s="174">
        <f>ROUND(I143*H143,2)</f>
        <v>0</v>
      </c>
      <c r="BL143" s="18" t="s">
        <v>148</v>
      </c>
      <c r="BM143" s="173" t="s">
        <v>1030</v>
      </c>
    </row>
    <row r="144" spans="1:65" s="2" customFormat="1" ht="21.75" customHeight="1">
      <c r="A144" s="33"/>
      <c r="B144" s="161"/>
      <c r="C144" s="207" t="s">
        <v>215</v>
      </c>
      <c r="D144" s="207" t="s">
        <v>255</v>
      </c>
      <c r="E144" s="208" t="s">
        <v>1031</v>
      </c>
      <c r="F144" s="209" t="s">
        <v>1032</v>
      </c>
      <c r="G144" s="210" t="s">
        <v>362</v>
      </c>
      <c r="H144" s="211">
        <v>2</v>
      </c>
      <c r="I144" s="212"/>
      <c r="J144" s="213">
        <f>ROUND(I144*H144,2)</f>
        <v>0</v>
      </c>
      <c r="K144" s="209" t="s">
        <v>1046</v>
      </c>
      <c r="L144" s="214"/>
      <c r="M144" s="215" t="s">
        <v>1</v>
      </c>
      <c r="N144" s="216" t="s">
        <v>43</v>
      </c>
      <c r="O144" s="59"/>
      <c r="P144" s="171">
        <f>O144*H144</f>
        <v>0</v>
      </c>
      <c r="Q144" s="171">
        <v>6.8000000000000005E-2</v>
      </c>
      <c r="R144" s="171">
        <f>Q144*H144</f>
        <v>0.13600000000000001</v>
      </c>
      <c r="S144" s="171">
        <v>0</v>
      </c>
      <c r="T144" s="17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3" t="s">
        <v>215</v>
      </c>
      <c r="AT144" s="173" t="s">
        <v>255</v>
      </c>
      <c r="AU144" s="173" t="s">
        <v>88</v>
      </c>
      <c r="AY144" s="18" t="s">
        <v>142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8" t="s">
        <v>86</v>
      </c>
      <c r="BK144" s="174">
        <f>ROUND(I144*H144,2)</f>
        <v>0</v>
      </c>
      <c r="BL144" s="18" t="s">
        <v>148</v>
      </c>
      <c r="BM144" s="173" t="s">
        <v>1033</v>
      </c>
    </row>
    <row r="145" spans="1:65" s="2" customFormat="1" ht="21.75" customHeight="1">
      <c r="A145" s="33"/>
      <c r="B145" s="161"/>
      <c r="C145" s="207" t="s">
        <v>220</v>
      </c>
      <c r="D145" s="207" t="s">
        <v>255</v>
      </c>
      <c r="E145" s="208" t="s">
        <v>1034</v>
      </c>
      <c r="F145" s="209" t="s">
        <v>1035</v>
      </c>
      <c r="G145" s="210" t="s">
        <v>362</v>
      </c>
      <c r="H145" s="211">
        <v>4</v>
      </c>
      <c r="I145" s="212"/>
      <c r="J145" s="213">
        <f>ROUND(I145*H145,2)</f>
        <v>0</v>
      </c>
      <c r="K145" s="209" t="s">
        <v>1046</v>
      </c>
      <c r="L145" s="214"/>
      <c r="M145" s="215" t="s">
        <v>1</v>
      </c>
      <c r="N145" s="216" t="s">
        <v>43</v>
      </c>
      <c r="O145" s="59"/>
      <c r="P145" s="171">
        <f>O145*H145</f>
        <v>0</v>
      </c>
      <c r="Q145" s="171">
        <v>6.8000000000000005E-2</v>
      </c>
      <c r="R145" s="171">
        <f>Q145*H145</f>
        <v>0.27200000000000002</v>
      </c>
      <c r="S145" s="171">
        <v>0</v>
      </c>
      <c r="T145" s="17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3" t="s">
        <v>215</v>
      </c>
      <c r="AT145" s="173" t="s">
        <v>255</v>
      </c>
      <c r="AU145" s="173" t="s">
        <v>88</v>
      </c>
      <c r="AY145" s="18" t="s">
        <v>142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8" t="s">
        <v>86</v>
      </c>
      <c r="BK145" s="174">
        <f>ROUND(I145*H145,2)</f>
        <v>0</v>
      </c>
      <c r="BL145" s="18" t="s">
        <v>148</v>
      </c>
      <c r="BM145" s="173" t="s">
        <v>1036</v>
      </c>
    </row>
    <row r="146" spans="1:65" s="2" customFormat="1" ht="16.5" customHeight="1">
      <c r="A146" s="33"/>
      <c r="B146" s="161"/>
      <c r="C146" s="162" t="s">
        <v>225</v>
      </c>
      <c r="D146" s="162" t="s">
        <v>144</v>
      </c>
      <c r="E146" s="163" t="s">
        <v>1037</v>
      </c>
      <c r="F146" s="164" t="s">
        <v>1038</v>
      </c>
      <c r="G146" s="165" t="s">
        <v>362</v>
      </c>
      <c r="H146" s="166">
        <v>20</v>
      </c>
      <c r="I146" s="167"/>
      <c r="J146" s="168">
        <f>ROUND(I146*H146,2)</f>
        <v>0</v>
      </c>
      <c r="K146" s="164" t="s">
        <v>1</v>
      </c>
      <c r="L146" s="34"/>
      <c r="M146" s="169" t="s">
        <v>1</v>
      </c>
      <c r="N146" s="170" t="s">
        <v>43</v>
      </c>
      <c r="O146" s="59"/>
      <c r="P146" s="171">
        <f>O146*H146</f>
        <v>0</v>
      </c>
      <c r="Q146" s="171">
        <v>7.0200000000000002E-3</v>
      </c>
      <c r="R146" s="171">
        <f>Q146*H146</f>
        <v>0.1404</v>
      </c>
      <c r="S146" s="171">
        <v>0</v>
      </c>
      <c r="T146" s="17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3" t="s">
        <v>148</v>
      </c>
      <c r="AT146" s="173" t="s">
        <v>144</v>
      </c>
      <c r="AU146" s="173" t="s">
        <v>88</v>
      </c>
      <c r="AY146" s="18" t="s">
        <v>142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8" t="s">
        <v>86</v>
      </c>
      <c r="BK146" s="174">
        <f>ROUND(I146*H146,2)</f>
        <v>0</v>
      </c>
      <c r="BL146" s="18" t="s">
        <v>148</v>
      </c>
      <c r="BM146" s="173" t="s">
        <v>1039</v>
      </c>
    </row>
    <row r="147" spans="1:65" s="2" customFormat="1" ht="21.75" customHeight="1">
      <c r="A147" s="33"/>
      <c r="B147" s="161"/>
      <c r="C147" s="207" t="s">
        <v>230</v>
      </c>
      <c r="D147" s="207" t="s">
        <v>255</v>
      </c>
      <c r="E147" s="208" t="s">
        <v>1040</v>
      </c>
      <c r="F147" s="209" t="s">
        <v>1041</v>
      </c>
      <c r="G147" s="210" t="s">
        <v>362</v>
      </c>
      <c r="H147" s="211">
        <v>20</v>
      </c>
      <c r="I147" s="212"/>
      <c r="J147" s="213">
        <f>ROUND(I147*H147,2)</f>
        <v>0</v>
      </c>
      <c r="K147" s="209" t="s">
        <v>1</v>
      </c>
      <c r="L147" s="214"/>
      <c r="M147" s="215" t="s">
        <v>1</v>
      </c>
      <c r="N147" s="216" t="s">
        <v>43</v>
      </c>
      <c r="O147" s="59"/>
      <c r="P147" s="171">
        <f>O147*H147</f>
        <v>0</v>
      </c>
      <c r="Q147" s="171">
        <v>7.4999999999999997E-2</v>
      </c>
      <c r="R147" s="171">
        <f>Q147*H147</f>
        <v>1.5</v>
      </c>
      <c r="S147" s="171">
        <v>0</v>
      </c>
      <c r="T147" s="17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3" t="s">
        <v>215</v>
      </c>
      <c r="AT147" s="173" t="s">
        <v>255</v>
      </c>
      <c r="AU147" s="173" t="s">
        <v>88</v>
      </c>
      <c r="AY147" s="18" t="s">
        <v>142</v>
      </c>
      <c r="BE147" s="174">
        <f>IF(N147="základní",J147,0)</f>
        <v>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8" t="s">
        <v>86</v>
      </c>
      <c r="BK147" s="174">
        <f>ROUND(I147*H147,2)</f>
        <v>0</v>
      </c>
      <c r="BL147" s="18" t="s">
        <v>148</v>
      </c>
      <c r="BM147" s="173" t="s">
        <v>1042</v>
      </c>
    </row>
    <row r="148" spans="1:65" s="12" customFormat="1" ht="22.9" customHeight="1">
      <c r="B148" s="148"/>
      <c r="D148" s="149" t="s">
        <v>77</v>
      </c>
      <c r="E148" s="159" t="s">
        <v>599</v>
      </c>
      <c r="F148" s="159" t="s">
        <v>600</v>
      </c>
      <c r="I148" s="151"/>
      <c r="J148" s="160">
        <f>BK148</f>
        <v>0</v>
      </c>
      <c r="L148" s="148"/>
      <c r="M148" s="153"/>
      <c r="N148" s="154"/>
      <c r="O148" s="154"/>
      <c r="P148" s="155">
        <f>P149</f>
        <v>0</v>
      </c>
      <c r="Q148" s="154"/>
      <c r="R148" s="155">
        <f>R149</f>
        <v>0</v>
      </c>
      <c r="S148" s="154"/>
      <c r="T148" s="156">
        <f>T149</f>
        <v>0</v>
      </c>
      <c r="AR148" s="149" t="s">
        <v>86</v>
      </c>
      <c r="AT148" s="157" t="s">
        <v>77</v>
      </c>
      <c r="AU148" s="157" t="s">
        <v>86</v>
      </c>
      <c r="AY148" s="149" t="s">
        <v>142</v>
      </c>
      <c r="BK148" s="158">
        <f>BK149</f>
        <v>0</v>
      </c>
    </row>
    <row r="149" spans="1:65" s="2" customFormat="1" ht="21.75" customHeight="1">
      <c r="A149" s="33"/>
      <c r="B149" s="161"/>
      <c r="C149" s="162" t="s">
        <v>238</v>
      </c>
      <c r="D149" s="162" t="s">
        <v>144</v>
      </c>
      <c r="E149" s="163" t="s">
        <v>1043</v>
      </c>
      <c r="F149" s="164" t="s">
        <v>1044</v>
      </c>
      <c r="G149" s="165" t="s">
        <v>246</v>
      </c>
      <c r="H149" s="166">
        <v>4.3250000000000002</v>
      </c>
      <c r="I149" s="167"/>
      <c r="J149" s="168">
        <f>ROUND(I149*H149,2)</f>
        <v>0</v>
      </c>
      <c r="K149" s="164" t="s">
        <v>1046</v>
      </c>
      <c r="L149" s="34"/>
      <c r="M149" s="218" t="s">
        <v>1</v>
      </c>
      <c r="N149" s="219" t="s">
        <v>43</v>
      </c>
      <c r="O149" s="220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3" t="s">
        <v>148</v>
      </c>
      <c r="AT149" s="173" t="s">
        <v>144</v>
      </c>
      <c r="AU149" s="173" t="s">
        <v>88</v>
      </c>
      <c r="AY149" s="18" t="s">
        <v>142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8" t="s">
        <v>86</v>
      </c>
      <c r="BK149" s="174">
        <f>ROUND(I149*H149,2)</f>
        <v>0</v>
      </c>
      <c r="BL149" s="18" t="s">
        <v>148</v>
      </c>
      <c r="BM149" s="173" t="s">
        <v>1045</v>
      </c>
    </row>
    <row r="150" spans="1:65" s="2" customFormat="1" ht="6.95" customHeight="1">
      <c r="A150" s="33"/>
      <c r="B150" s="48"/>
      <c r="C150" s="49"/>
      <c r="D150" s="49"/>
      <c r="E150" s="49"/>
      <c r="F150" s="49"/>
      <c r="G150" s="49"/>
      <c r="H150" s="49"/>
      <c r="I150" s="121"/>
      <c r="J150" s="49"/>
      <c r="K150" s="49"/>
      <c r="L150" s="34"/>
      <c r="M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</sheetData>
  <autoFilter ref="C120:K14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SO 01 Atletická dráha</vt:lpstr>
      <vt:lpstr>02 - SO.02 Fotbalové hřiště</vt:lpstr>
      <vt:lpstr>03 - SO.03 Streetballové ...</vt:lpstr>
      <vt:lpstr>04 - SO 04 Areálové oplocení</vt:lpstr>
      <vt:lpstr>06 - SO 06 Zelená stěna</vt:lpstr>
      <vt:lpstr>'01 - SO 01 Atletická dráha'!Názvy_tisku</vt:lpstr>
      <vt:lpstr>'02 - SO.02 Fotbalové hřiště'!Názvy_tisku</vt:lpstr>
      <vt:lpstr>'03 - SO.03 Streetballové ...'!Názvy_tisku</vt:lpstr>
      <vt:lpstr>'04 - SO 04 Areálové oplocení'!Názvy_tisku</vt:lpstr>
      <vt:lpstr>'06 - SO 06 Zelená stěna'!Názvy_tisku</vt:lpstr>
      <vt:lpstr>'Rekapitulace stavby'!Názvy_tisku</vt:lpstr>
      <vt:lpstr>'01 - SO 01 Atletická dráha'!Oblast_tisku</vt:lpstr>
      <vt:lpstr>'02 - SO.02 Fotbalové hřiště'!Oblast_tisku</vt:lpstr>
      <vt:lpstr>'03 - SO.03 Streetballové ...'!Oblast_tisku</vt:lpstr>
      <vt:lpstr>'04 - SO 04 Areálové oplocení'!Oblast_tisku</vt:lpstr>
      <vt:lpstr>'06 - SO 06 Zelená stěna'!Oblast_tisku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Sládková</cp:lastModifiedBy>
  <dcterms:created xsi:type="dcterms:W3CDTF">2022-01-16T11:56:51Z</dcterms:created>
  <dcterms:modified xsi:type="dcterms:W3CDTF">2022-01-16T11:58:40Z</dcterms:modified>
</cp:coreProperties>
</file>